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0" yWindow="0" windowWidth="28800" windowHeight="1312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1" i="1" l="1"/>
  <c r="C1029" i="1"/>
  <c r="C708" i="1"/>
  <c r="C126" i="1" l="1"/>
  <c r="C166" i="1"/>
  <c r="C165" i="1" s="1"/>
  <c r="C1244" i="1" l="1"/>
  <c r="C1247" i="1"/>
  <c r="C1240" i="1"/>
  <c r="C765" i="1"/>
  <c r="C478" i="1"/>
  <c r="C469" i="1"/>
  <c r="C100" i="1"/>
  <c r="C1254" i="1" l="1"/>
  <c r="C902" i="1"/>
  <c r="C908" i="1"/>
  <c r="C901" i="1" l="1"/>
  <c r="C285" i="1"/>
  <c r="C284" i="1" s="1"/>
  <c r="C298" i="1"/>
  <c r="C301" i="1"/>
  <c r="C277" i="1"/>
  <c r="C297" i="1" l="1"/>
  <c r="C283" i="1" s="1"/>
  <c r="C830" i="1"/>
  <c r="C1232" i="1" l="1"/>
  <c r="C1243" i="1" s="1"/>
  <c r="C1189" i="1" l="1"/>
  <c r="C1193" i="1"/>
  <c r="C1197" i="1"/>
  <c r="C1150" i="1"/>
  <c r="C1111" i="1"/>
  <c r="C1096" i="1"/>
  <c r="C1095" i="1" s="1"/>
  <c r="C1188" i="1" l="1"/>
  <c r="C1187" i="1" s="1"/>
  <c r="C1186" i="1" s="1"/>
  <c r="C880" i="1" l="1"/>
  <c r="C876" i="1"/>
  <c r="C875" i="1" l="1"/>
  <c r="C874" i="1" s="1"/>
  <c r="C873" i="1" s="1"/>
  <c r="C978" i="1"/>
  <c r="C931" i="1"/>
  <c r="C896" i="1"/>
  <c r="C895" i="1" s="1"/>
  <c r="C862" i="1"/>
  <c r="C870" i="1"/>
  <c r="C837" i="1"/>
  <c r="C851" i="1"/>
  <c r="C850" i="1" s="1"/>
  <c r="C812" i="1"/>
  <c r="C759" i="1"/>
  <c r="C653" i="1"/>
  <c r="C620" i="1"/>
  <c r="C381" i="1"/>
  <c r="C366" i="1"/>
  <c r="C369" i="1"/>
  <c r="C368" i="1" s="1"/>
  <c r="C348" i="1"/>
  <c r="C328" i="1"/>
  <c r="C321" i="1"/>
  <c r="C320" i="1" s="1"/>
  <c r="C319" i="1" s="1"/>
  <c r="C282" i="1" l="1"/>
  <c r="C30" i="1"/>
  <c r="C162" i="1"/>
  <c r="C161" i="1" s="1"/>
  <c r="C154" i="1"/>
  <c r="C135" i="1"/>
  <c r="C140" i="1"/>
  <c r="C139" i="1" s="1"/>
  <c r="C81" i="1"/>
  <c r="C77" i="1"/>
  <c r="C76" i="1" s="1"/>
  <c r="C67" i="1"/>
  <c r="C66" i="1" s="1"/>
  <c r="C41" i="1"/>
  <c r="C26" i="1"/>
  <c r="C176" i="1" l="1"/>
  <c r="C190" i="1" s="1"/>
  <c r="C15" i="1" s="1"/>
  <c r="C175" i="1" l="1"/>
  <c r="C159" i="1"/>
  <c r="C158" i="1" s="1"/>
  <c r="C29" i="1"/>
  <c r="C28" i="1" s="1"/>
  <c r="C658" i="1" l="1"/>
  <c r="C662" i="1"/>
  <c r="C667" i="1"/>
  <c r="C647" i="1"/>
  <c r="C643" i="1"/>
  <c r="C657" i="1" l="1"/>
  <c r="C656" i="1" s="1"/>
  <c r="C655" i="1" s="1"/>
  <c r="C269" i="1" l="1"/>
  <c r="C268" i="1" s="1"/>
  <c r="C1163" i="1" l="1"/>
  <c r="C1145" i="1"/>
  <c r="C1144" i="1" s="1"/>
  <c r="C1202" i="1"/>
  <c r="C1200" i="1" s="1"/>
  <c r="C1084" i="1"/>
  <c r="C1081" i="1"/>
  <c r="C1080" i="1" s="1"/>
  <c r="C977" i="1" l="1"/>
  <c r="C1143" i="1"/>
  <c r="C984" i="1"/>
  <c r="C983" i="1" s="1"/>
  <c r="C953" i="1"/>
  <c r="C930" i="1"/>
  <c r="C929" i="1" l="1"/>
  <c r="C928" i="1" s="1"/>
  <c r="C806" i="1"/>
  <c r="C374" i="1"/>
  <c r="C373" i="1" s="1"/>
  <c r="C372" i="1" s="1"/>
  <c r="C371" i="1" s="1"/>
  <c r="C339" i="1"/>
  <c r="C267" i="1"/>
  <c r="C149" i="1" l="1"/>
  <c r="C105" i="1"/>
  <c r="C104" i="1" s="1"/>
  <c r="C394" i="1" l="1"/>
  <c r="C388" i="1"/>
  <c r="C387" i="1" l="1"/>
  <c r="C386" i="1" s="1"/>
  <c r="C385" i="1" s="1"/>
  <c r="I75" i="2"/>
  <c r="I51" i="2"/>
  <c r="G75" i="2"/>
  <c r="G51" i="2"/>
  <c r="E75" i="2"/>
  <c r="E42" i="2"/>
  <c r="G15" i="2"/>
  <c r="C800" i="1" l="1"/>
  <c r="C799" i="1" s="1"/>
  <c r="C798" i="1" s="1"/>
  <c r="C796" i="1"/>
  <c r="C795" i="1" s="1"/>
  <c r="C794" i="1" s="1"/>
  <c r="C792" i="1"/>
  <c r="C787" i="1"/>
  <c r="C782" i="1"/>
  <c r="C781" i="1" l="1"/>
  <c r="C780" i="1" s="1"/>
  <c r="C779" i="1" s="1"/>
  <c r="C778" i="1" s="1"/>
  <c r="C1329" i="1" l="1"/>
  <c r="C1174" i="1"/>
  <c r="C1178" i="1"/>
  <c r="C1184" i="1"/>
  <c r="C1159" i="1"/>
  <c r="C1169" i="1"/>
  <c r="C1149" i="1"/>
  <c r="C1199" i="1"/>
  <c r="C1129" i="1"/>
  <c r="C1133" i="1"/>
  <c r="C1122" i="1"/>
  <c r="C1121" i="1" s="1"/>
  <c r="C1120" i="1" s="1"/>
  <c r="C1119" i="1" s="1"/>
  <c r="C1093" i="1"/>
  <c r="C1092" i="1" s="1"/>
  <c r="C1090" i="1"/>
  <c r="C1088" i="1" s="1"/>
  <c r="C1099" i="1"/>
  <c r="C1098" i="1" s="1"/>
  <c r="C1075" i="1"/>
  <c r="C1074" i="1" s="1"/>
  <c r="C1071" i="1" s="1"/>
  <c r="C1067" i="1"/>
  <c r="C1066" i="1" s="1"/>
  <c r="C1064" i="1"/>
  <c r="C1063" i="1" s="1"/>
  <c r="C456" i="1"/>
  <c r="C1086" i="1" l="1"/>
  <c r="C1332" i="1"/>
  <c r="C1338" i="1" s="1"/>
  <c r="C1173" i="1"/>
  <c r="C1172" i="1" s="1"/>
  <c r="C1171" i="1" s="1"/>
  <c r="C1158" i="1"/>
  <c r="C1157" i="1" s="1"/>
  <c r="C1156" i="1" s="1"/>
  <c r="C1148" i="1"/>
  <c r="C1147" i="1" s="1"/>
  <c r="C1136" i="1" s="1"/>
  <c r="C1110" i="1"/>
  <c r="C1109" i="1" s="1"/>
  <c r="C1108" i="1" s="1"/>
  <c r="C1106" i="1" s="1"/>
  <c r="C1128" i="1"/>
  <c r="C1127" i="1" s="1"/>
  <c r="C1126" i="1" s="1"/>
  <c r="C1124" i="1" s="1"/>
  <c r="C1083" i="1"/>
  <c r="C1077" i="1" s="1"/>
  <c r="C1061" i="1"/>
  <c r="C723" i="1"/>
  <c r="C963" i="1"/>
  <c r="C962" i="1" s="1"/>
  <c r="C455" i="1"/>
  <c r="C1154" i="1" l="1"/>
  <c r="C1204" i="1" s="1"/>
  <c r="C1101" i="1"/>
  <c r="C1020" i="1"/>
  <c r="C1000" i="1"/>
  <c r="C1006" i="1"/>
  <c r="C1015" i="1"/>
  <c r="C992" i="1"/>
  <c r="C990" i="1" s="1"/>
  <c r="C989" i="1" s="1"/>
  <c r="C980" i="1"/>
  <c r="C970" i="1"/>
  <c r="C969" i="1" s="1"/>
  <c r="C967" i="1" s="1"/>
  <c r="C966" i="1" s="1"/>
  <c r="C960" i="1"/>
  <c r="C959" i="1" s="1"/>
  <c r="C957" i="1"/>
  <c r="C951" i="1"/>
  <c r="C946" i="1"/>
  <c r="C945" i="1" s="1"/>
  <c r="C942" i="1"/>
  <c r="C937" i="1"/>
  <c r="C936" i="1" s="1"/>
  <c r="C935" i="1" s="1"/>
  <c r="C934" i="1" s="1"/>
  <c r="C923" i="1"/>
  <c r="C925" i="1"/>
  <c r="C918" i="1"/>
  <c r="C916" i="1" s="1"/>
  <c r="C915" i="1" s="1"/>
  <c r="C975" i="1" l="1"/>
  <c r="C974" i="1" s="1"/>
  <c r="C1018" i="1"/>
  <c r="C999" i="1"/>
  <c r="C922" i="1"/>
  <c r="C940" i="1"/>
  <c r="C939" i="1" s="1"/>
  <c r="C941" i="1"/>
  <c r="C950" i="1"/>
  <c r="C949" i="1" s="1"/>
  <c r="C948" i="1" s="1"/>
  <c r="C921" i="1"/>
  <c r="C920" i="1" s="1"/>
  <c r="C900" i="1"/>
  <c r="C899" i="1" s="1"/>
  <c r="C917" i="1"/>
  <c r="C892" i="1"/>
  <c r="C891" i="1" s="1"/>
  <c r="C857" i="1"/>
  <c r="C35" i="1"/>
  <c r="C40" i="1"/>
  <c r="C45" i="1"/>
  <c r="C44" i="1" s="1"/>
  <c r="C48" i="1"/>
  <c r="C47" i="1" s="1"/>
  <c r="C53" i="1"/>
  <c r="C52" i="1" s="1"/>
  <c r="C50" i="1" s="1"/>
  <c r="C58" i="1"/>
  <c r="C57" i="1" s="1"/>
  <c r="C61" i="1"/>
  <c r="C60" i="1" s="1"/>
  <c r="C80" i="1"/>
  <c r="C87" i="1"/>
  <c r="C86" i="1" s="1"/>
  <c r="C90" i="1"/>
  <c r="C89" i="1" s="1"/>
  <c r="C93" i="1"/>
  <c r="C92" i="1" s="1"/>
  <c r="C99" i="1"/>
  <c r="C108" i="1"/>
  <c r="C107" i="1" s="1"/>
  <c r="C113" i="1"/>
  <c r="C111" i="1" s="1"/>
  <c r="C116" i="1"/>
  <c r="C115" i="1" s="1"/>
  <c r="C120" i="1"/>
  <c r="C119" i="1" s="1"/>
  <c r="C125" i="1"/>
  <c r="C129" i="1"/>
  <c r="C128" i="1" s="1"/>
  <c r="C132" i="1"/>
  <c r="C134" i="1"/>
  <c r="C153" i="1"/>
  <c r="C171" i="1"/>
  <c r="C172" i="1"/>
  <c r="C180" i="1"/>
  <c r="C179" i="1" s="1"/>
  <c r="C184" i="1"/>
  <c r="C183" i="1" s="1"/>
  <c r="C250" i="1"/>
  <c r="C249" i="1" s="1"/>
  <c r="C248" i="1" s="1"/>
  <c r="C246" i="1" s="1"/>
  <c r="C258" i="1"/>
  <c r="C257" i="1" s="1"/>
  <c r="C256" i="1" s="1"/>
  <c r="C262" i="1"/>
  <c r="C261" i="1" s="1"/>
  <c r="C1033" i="1" s="1"/>
  <c r="C239" i="1" s="1"/>
  <c r="C275" i="1"/>
  <c r="C309" i="1"/>
  <c r="C311" i="1"/>
  <c r="C318" i="1"/>
  <c r="C316" i="1" s="1"/>
  <c r="C333" i="1"/>
  <c r="C338" i="1"/>
  <c r="C342" i="1"/>
  <c r="C354" i="1"/>
  <c r="C347" i="1" s="1"/>
  <c r="C379" i="1"/>
  <c r="C378" i="1" s="1"/>
  <c r="C405" i="1"/>
  <c r="C410" i="1"/>
  <c r="C421" i="1"/>
  <c r="C425" i="1"/>
  <c r="C433" i="1"/>
  <c r="C436" i="1"/>
  <c r="C442" i="1"/>
  <c r="C447" i="1"/>
  <c r="C446" i="1" s="1"/>
  <c r="C444" i="1" s="1"/>
  <c r="C1032" i="1" s="1"/>
  <c r="C454" i="1"/>
  <c r="C453" i="1" s="1"/>
  <c r="C461" i="1"/>
  <c r="C491" i="1"/>
  <c r="C497" i="1"/>
  <c r="C502" i="1"/>
  <c r="C508" i="1"/>
  <c r="C513" i="1"/>
  <c r="C519" i="1"/>
  <c r="C531" i="1"/>
  <c r="C536" i="1"/>
  <c r="C541" i="1"/>
  <c r="C547" i="1"/>
  <c r="C557" i="1"/>
  <c r="C562" i="1"/>
  <c r="C561" i="1" s="1"/>
  <c r="C560" i="1" s="1"/>
  <c r="C559" i="1" s="1"/>
  <c r="C567" i="1"/>
  <c r="C573" i="1"/>
  <c r="C584" i="1"/>
  <c r="C589" i="1"/>
  <c r="C595" i="1"/>
  <c r="C603" i="1"/>
  <c r="C608" i="1"/>
  <c r="C607" i="1" s="1"/>
  <c r="C606" i="1" s="1"/>
  <c r="C605" i="1" s="1"/>
  <c r="C615" i="1"/>
  <c r="C628" i="1"/>
  <c r="C634" i="1"/>
  <c r="C633" i="1" s="1"/>
  <c r="C638" i="1"/>
  <c r="C672" i="1"/>
  <c r="C671" i="1" s="1"/>
  <c r="C670" i="1" s="1"/>
  <c r="C669" i="1" s="1"/>
  <c r="C681" i="1"/>
  <c r="C683" i="1"/>
  <c r="C690" i="1"/>
  <c r="C694" i="1"/>
  <c r="C701" i="1"/>
  <c r="C700" i="1" s="1"/>
  <c r="C699" i="1" s="1"/>
  <c r="C709" i="1"/>
  <c r="C714" i="1"/>
  <c r="C713" i="1" s="1"/>
  <c r="C712" i="1" s="1"/>
  <c r="C711" i="1" s="1"/>
  <c r="C722" i="1"/>
  <c r="C721" i="1" s="1"/>
  <c r="C719" i="1" s="1"/>
  <c r="C727" i="1"/>
  <c r="C726" i="1" s="1"/>
  <c r="C725" i="1" s="1"/>
  <c r="C732" i="1"/>
  <c r="C731" i="1" s="1"/>
  <c r="C730" i="1" s="1"/>
  <c r="C736" i="1"/>
  <c r="C735" i="1" s="1"/>
  <c r="C734" i="1" s="1"/>
  <c r="C741" i="1"/>
  <c r="C747" i="1"/>
  <c r="C764" i="1"/>
  <c r="C763" i="1" s="1"/>
  <c r="C771" i="1"/>
  <c r="C770" i="1" s="1"/>
  <c r="C769" i="1" s="1"/>
  <c r="C776" i="1"/>
  <c r="C825" i="1"/>
  <c r="C189" i="1" l="1"/>
  <c r="C14" i="1" s="1"/>
  <c r="C1030" i="1"/>
  <c r="C1028" i="1"/>
  <c r="C346" i="1"/>
  <c r="C345" i="1" s="1"/>
  <c r="C707" i="1"/>
  <c r="C706" i="1" s="1"/>
  <c r="C255" i="1"/>
  <c r="C253" i="1" s="1"/>
  <c r="C97" i="1"/>
  <c r="C1017" i="1"/>
  <c r="C894" i="1"/>
  <c r="C25" i="1"/>
  <c r="C24" i="1" s="1"/>
  <c r="C34" i="1"/>
  <c r="C32" i="1" s="1"/>
  <c r="C131" i="1"/>
  <c r="C122" i="1" s="1"/>
  <c r="C775" i="1"/>
  <c r="C997" i="1"/>
  <c r="C972" i="1"/>
  <c r="C459" i="1"/>
  <c r="C458" i="1" s="1"/>
  <c r="C451" i="1" s="1"/>
  <c r="C460" i="1"/>
  <c r="C540" i="1"/>
  <c r="C539" i="1" s="1"/>
  <c r="C538" i="1" s="1"/>
  <c r="C890" i="1"/>
  <c r="C889" i="1" s="1"/>
  <c r="C614" i="1"/>
  <c r="C613" i="1" s="1"/>
  <c r="C611" i="1" s="1"/>
  <c r="C432" i="1"/>
  <c r="C431" i="1" s="1"/>
  <c r="C430" i="1" s="1"/>
  <c r="C428" i="1" s="1"/>
  <c r="C856" i="1"/>
  <c r="C855" i="1" s="1"/>
  <c r="C854" i="1" s="1"/>
  <c r="C84" i="1"/>
  <c r="C337" i="1"/>
  <c r="C336" i="1" s="1"/>
  <c r="C274" i="1"/>
  <c r="C566" i="1"/>
  <c r="C565" i="1" s="1"/>
  <c r="C564" i="1" s="1"/>
  <c r="C404" i="1"/>
  <c r="C403" i="1" s="1"/>
  <c r="C402" i="1" s="1"/>
  <c r="C829" i="1"/>
  <c r="C468" i="1"/>
  <c r="C467" i="1" s="1"/>
  <c r="C466" i="1" s="1"/>
  <c r="C642" i="1"/>
  <c r="C641" i="1" s="1"/>
  <c r="C640" i="1" s="1"/>
  <c r="C740" i="1"/>
  <c r="C739" i="1" s="1"/>
  <c r="C738" i="1" s="1"/>
  <c r="C689" i="1"/>
  <c r="C688" i="1" s="1"/>
  <c r="C687" i="1" s="1"/>
  <c r="C680" i="1"/>
  <c r="C678" i="1" s="1"/>
  <c r="C677" i="1" s="1"/>
  <c r="C496" i="1"/>
  <c r="C495" i="1" s="1"/>
  <c r="C493" i="1" s="1"/>
  <c r="C377" i="1"/>
  <c r="C376" i="1" s="1"/>
  <c r="C327" i="1"/>
  <c r="C326" i="1" s="1"/>
  <c r="C325" i="1" s="1"/>
  <c r="C632" i="1"/>
  <c r="C630" i="1" s="1"/>
  <c r="C512" i="1"/>
  <c r="C511" i="1" s="1"/>
  <c r="C510" i="1" s="1"/>
  <c r="C805" i="1"/>
  <c r="C804" i="1" s="1"/>
  <c r="C803" i="1" s="1"/>
  <c r="C55" i="1"/>
  <c r="C588" i="1"/>
  <c r="C587" i="1" s="1"/>
  <c r="C586" i="1" s="1"/>
  <c r="C762" i="1"/>
  <c r="C308" i="1"/>
  <c r="C307" i="1" s="1"/>
  <c r="C306" i="1" s="1"/>
  <c r="C304" i="1" s="1"/>
  <c r="C147" i="1"/>
  <c r="C144" i="1" s="1"/>
  <c r="C38" i="1"/>
  <c r="C420" i="1"/>
  <c r="C419" i="1" s="1"/>
  <c r="C418" i="1" s="1"/>
  <c r="C416" i="1" s="1"/>
  <c r="C1027" i="1" l="1"/>
  <c r="C828" i="1"/>
  <c r="C827" i="1" s="1"/>
  <c r="C802" i="1" s="1"/>
  <c r="C323" i="1"/>
  <c r="C464" i="1"/>
  <c r="C774" i="1"/>
  <c r="C996" i="1"/>
  <c r="C995" i="1" s="1"/>
  <c r="C675" i="1"/>
  <c r="C273" i="1"/>
  <c r="C1026" i="1" l="1"/>
  <c r="C238" i="1" s="1"/>
  <c r="C265" i="1"/>
  <c r="C773" i="1"/>
  <c r="C704" i="1" s="1"/>
  <c r="C272" i="1"/>
  <c r="C1024" i="1" l="1"/>
  <c r="C236" i="1" s="1"/>
  <c r="C168" i="1"/>
  <c r="C187" i="1" s="1"/>
  <c r="C12" i="1" s="1"/>
</calcChain>
</file>

<file path=xl/sharedStrings.xml><?xml version="1.0" encoding="utf-8"?>
<sst xmlns="http://schemas.openxmlformats.org/spreadsheetml/2006/main" count="1381" uniqueCount="739">
  <si>
    <t xml:space="preserve">                                         Nr              Rady Miejskiej w Błażowej</t>
  </si>
  <si>
    <t xml:space="preserve">                                               z dnia </t>
  </si>
  <si>
    <t xml:space="preserve"> </t>
  </si>
  <si>
    <t xml:space="preserve">                              </t>
  </si>
  <si>
    <t>Rada Miejska w Błażowej</t>
  </si>
  <si>
    <t>uchwala co następuje</t>
  </si>
  <si>
    <t>§ 1</t>
  </si>
  <si>
    <t>z tego :</t>
  </si>
  <si>
    <t>zgodnie z tabelą jak poniżej</t>
  </si>
  <si>
    <t xml:space="preserve">           </t>
  </si>
  <si>
    <t>Dział</t>
  </si>
  <si>
    <t>Rozdz.</t>
  </si>
  <si>
    <t>§</t>
  </si>
  <si>
    <t>Wyszczególnienie</t>
  </si>
  <si>
    <t>Wytwarzanie i zaopatrywanie w energię elektryczną, gaz i wodę</t>
  </si>
  <si>
    <t>Dostarczanie paliw gazowych</t>
  </si>
  <si>
    <t xml:space="preserve">b) Dochody majątkowe </t>
  </si>
  <si>
    <t>Środki na dofinansowanie  własnych inwestycji gmin(związków gmin),powiatów (związków powiatów) samorządów  województw, pozyskane z innych źródeł- wpłaty mieszkańców na budowę gazociągu</t>
  </si>
  <si>
    <t>Gospodarka mieszkaniowa</t>
  </si>
  <si>
    <t>Gospodarka gruntami i nieruchomościami</t>
  </si>
  <si>
    <t>a) Dochody bieżące</t>
  </si>
  <si>
    <t xml:space="preserve"> Wpływy z najmu i dzierżawy składników majątkowych Skarbu Państwa, jednostek samorządu terytorialnego lub innych jednostek zaliczanych do sektora finansów publicznych oraz innych umów o podobnym charakterze </t>
  </si>
  <si>
    <t>Administracja publiczna</t>
  </si>
  <si>
    <t>w tym:</t>
  </si>
  <si>
    <t>Urzędy wojewódzkie</t>
  </si>
  <si>
    <t xml:space="preserve"> dotacje celowe otrzymane z budżetu państwa na realizację zadań bieżących z zakresu administracji rządowej oraz innych zadań zleconych gminom(związkom gmin, związkom powiatowo gminnym) ustawami</t>
  </si>
  <si>
    <t xml:space="preserve">Urzędy gmin(miast i miast na prawach powiatu) </t>
  </si>
  <si>
    <t>a) dochody bieżące</t>
  </si>
  <si>
    <t>Wpływy z pozostałych odsetek –  kapitalizacja odsetek na rachunkach bankowych</t>
  </si>
  <si>
    <t>Kwalifikacja wojskowa</t>
  </si>
  <si>
    <t>dotacje celowe otrzymane z budżetu państwa na realizację zadań bieżących z zakresu administracji rządowej oraz innych zadań zleconych gminom(związkom gmin, związkom powiatowo gminnym) ustawami</t>
  </si>
  <si>
    <t>Urzędy naczelnych organów władzy państwowej, kontroli i ochrony prawa oraz sądownictwa</t>
  </si>
  <si>
    <t xml:space="preserve"> dotacje celowe otrzymane z budżetu państwa na realizację zadań bieżących z zakresu administracji rządowej oraz innych zadań zleconych gminom(związkom gmin, związkom powiatowo gminnym) ustawami </t>
  </si>
  <si>
    <t xml:space="preserve">  </t>
  </si>
  <si>
    <t>a)Dochody bieżące</t>
  </si>
  <si>
    <t>Dochody od osób prawnych, od osób fizycznych i od innych jednostek nie posiadających osobowości prawnej oraz wydatki związane z ich poborem</t>
  </si>
  <si>
    <t>Wpływy z podatku dochodowego od osób fizycznych</t>
  </si>
  <si>
    <t>Wpływy z podatku od działalności gospodarczej osób fizycznych, opłacany w formie karty podatkowej</t>
  </si>
  <si>
    <t>Wpływy z podatku rolnego, podatku leśnego, podatku od czynności cywilnoprawnych i opłat lokalnych od osób prawnych i innych jednostek organizacyjnych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</si>
  <si>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</si>
  <si>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</si>
  <si>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</si>
  <si>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</si>
  <si>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rolnego, podatku leśnego, podatku od spadków i darowizn, podatku od czynności cywilnoprawnych oraz podatków i opłat lokalnych od osób fizycznych</t>
  </si>
  <si>
    <t xml:space="preserve">Wpływy z podatku od nieruchomości </t>
  </si>
  <si>
    <t xml:space="preserve">Wpływy z podatku rolnego </t>
  </si>
  <si>
    <t xml:space="preserve">Wpływy z podatku  od środków transportowych </t>
  </si>
  <si>
    <t>Wpływy z podatku od spadków i darowizn</t>
  </si>
  <si>
    <t xml:space="preserve">Wpływy z opłaty targowej </t>
  </si>
  <si>
    <t>Wpływy z podatku od czynności cywilnoprawnych</t>
  </si>
  <si>
    <t>Wpływy z odsetek od nieterminowych wpłat z tytułu podatków i opłaty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</si>
  <si>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</si>
  <si>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</si>
  <si>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</si>
  <si>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 w podatkach stanowiących dochód budżetu państwa</t>
  </si>
  <si>
    <t>Podatek dochodowy od osób fizycznych</t>
  </si>
  <si>
    <t>Wpływy z podatku  dochodowego od osób prawnych</t>
  </si>
  <si>
    <t>Różne rozliczenia</t>
  </si>
  <si>
    <t>Cześć oświatowa subwencji ogólnej dla jednostek samorządu terytorialnego</t>
  </si>
  <si>
    <t>Subwencja ogólna z budżetu państwa</t>
  </si>
  <si>
    <t xml:space="preserve">Cześć wyrównawcza subwencji ogólnej dla gmin </t>
  </si>
  <si>
    <t xml:space="preserve">a) dochody bieżące </t>
  </si>
  <si>
    <t xml:space="preserve"> Subwencja ogólna z budżetu państwa</t>
  </si>
  <si>
    <t>Cześć równoważąca subwencji ogólnej dla gmin</t>
  </si>
  <si>
    <t>Oświata i wychowanie</t>
  </si>
  <si>
    <t>Szkoły podstawowe</t>
  </si>
  <si>
    <t xml:space="preserve">  Wpływy z najmu i dzierżawy składników majątkowych Skarbu Państwa, jednostek samorządu terytorialnego lub innych jednostek zaliczanych do sektora finansów publicznych oraz innych umów o podobnym charakterze</t>
  </si>
  <si>
    <t xml:space="preserve"> Przedszkola</t>
  </si>
  <si>
    <t xml:space="preserve"> Wpływy z opłat za korzystanie z wychowania przedszkolnego – wpłaty rodziców</t>
  </si>
  <si>
    <t>Wpływy z opłat za korzystanie z wyżywienia w jednostkach realizujących zadania z zakresu wychowania przedszkolnego</t>
  </si>
  <si>
    <t xml:space="preserve"> Gimnazja</t>
  </si>
  <si>
    <t>Licea Ogólnokształcące</t>
  </si>
  <si>
    <t xml:space="preserve"> Wpływy z najmu i dzierżawy składników majątkowych Skarbu Państwa, jednostek samorządu terytorialnego lub innych jednostek zaliczanych do sektora finansów publicznych oraz innych umów o podobnym charakterze</t>
  </si>
  <si>
    <t>Stołówki szkolne</t>
  </si>
  <si>
    <t>wpływy z usług -odpłatność za żywienie w stołówkach</t>
  </si>
  <si>
    <t>Pomoc społeczna</t>
  </si>
  <si>
    <t xml:space="preserve">Składki na ubezpieczenie zdrowotne opłacane za osoby pobierające niektóre świadczenia z pomocy społecznej </t>
  </si>
  <si>
    <t>Dotacje celowe otrzymane z budżetu państwa na  realizację zadań bieżących z zakresu administracji rządowej oraz innych zadań zleconych gminom (związkom gmin, związkom  powiatowo gminnym) ustawami</t>
  </si>
  <si>
    <t xml:space="preserve"> dotacje celowe otrzymane z budżetu państwa na realizację zadań bieżących gminom(związkom gmin, związkom powiatowo-gminnym)</t>
  </si>
  <si>
    <t xml:space="preserve"> Zasiłki i pomoc w naturze oraz składki na ubezpieczenie społeczne</t>
  </si>
  <si>
    <t>Dotacje celowe otrzymane z budżetu państwa na realizację zadań własnych bieżących gminom (związkom gmin, związkom powiatowo gminnym)</t>
  </si>
  <si>
    <t>Zasiłki stałe</t>
  </si>
  <si>
    <t>Ośrodki Pomocy Społecznej</t>
  </si>
  <si>
    <t>Dotacje celowe otrzymane z budżetu państwa na realizację  własnych zadań bieżących gmin (związków gmin)</t>
  </si>
  <si>
    <t>Wpływy z pozostałych odsetek- Kapitalizacja odsetek na rachunku bankowym</t>
  </si>
  <si>
    <t>Usługi opiekuńcze i specjalistyczne usługi opiekuńcze</t>
  </si>
  <si>
    <t>Dotacje celowe otrzymane z budżetu państwa na realizację zadań bieżących z zakresu administracji rządowej oraz innych zadań zleconych gminom (związków gmin, związkom powiatowo gminnym) ustawami</t>
  </si>
  <si>
    <t>Pozostała działalność</t>
  </si>
  <si>
    <t>Rodzina</t>
  </si>
  <si>
    <t>Dotacje otrzymane z budżetu państwa na realizację zadań bieżących z zakresu administracji rządowej oraz innych zadań zleconych gminom (związków gmin, związkom powiatowo gminnym)ustawami</t>
  </si>
  <si>
    <t>Świadczenia rodzinne ,świadczenia z funduszu alimentacyjnego oraz składki na ubezpieczenia emerytalne i rentowe z ubezpieczenia społecznego</t>
  </si>
  <si>
    <t>Dotacje otrzymane z budżetu państwa na realizację zadań bieżących z zakresu administracji rządowej oraz innych zadań zleconych gminom (związków gmin, związkom powiatowo gminnym) ustawami</t>
  </si>
  <si>
    <t>Wpływy z odsetek od dotacji oraz płatności wykorzystanych niezgodnie z przeznaczeniem lub wykorzystanych z naruszeniem procedur, o których mowa w art. 184 ustaw, pobranych nienależnie lub w nadmiernej wysokości</t>
  </si>
  <si>
    <t>Gospodarka komunalna i ochrona środowiska</t>
  </si>
  <si>
    <t>Wpływy z innych lokalnych opłat pobieranych przez jednostki samorządu terytorialnego na podstawie odrębnych ustaw</t>
  </si>
  <si>
    <t>Wpływy i wydatki związane z gromadzeniem środków i opłat i kar za korzystanie ze środowiska</t>
  </si>
  <si>
    <t xml:space="preserve"> Wpływy z różnych opłat – opłaty i kary za korzystanie ze środowiska</t>
  </si>
  <si>
    <t>Wpływy i wydatki związane z gromadzeniem środków z opłat produktowych</t>
  </si>
  <si>
    <t>Wpływy z opłaty produktowej</t>
  </si>
  <si>
    <t>OGÓŁEM DOCHODY</t>
  </si>
  <si>
    <t>Dochody bieżące</t>
  </si>
  <si>
    <t>Dochody majątkowe</t>
  </si>
  <si>
    <t xml:space="preserve">        </t>
  </si>
  <si>
    <t>§ 2</t>
  </si>
  <si>
    <r>
      <t>z tego</t>
    </r>
    <r>
      <rPr>
        <sz val="12"/>
        <color theme="1"/>
        <rFont val="Times New Roman"/>
        <family val="1"/>
        <charset val="238"/>
      </rPr>
      <t xml:space="preserve"> :</t>
    </r>
  </si>
  <si>
    <t>Rozdz</t>
  </si>
  <si>
    <t xml:space="preserve"> Nazwa działu/rozdziału</t>
  </si>
  <si>
    <t>Rolnictwo i Łowiectwo</t>
  </si>
  <si>
    <t>Izby Rolnicze</t>
  </si>
  <si>
    <t>1. wydatki bieżące</t>
  </si>
  <si>
    <t xml:space="preserve">     1) dotacje na zadania bieżące</t>
  </si>
  <si>
    <t xml:space="preserve"> -   wpłaty gmin na rzecz Izb Rolniczych w wysokości</t>
  </si>
  <si>
    <t xml:space="preserve">     2% uzyskanych wpływów z podatku rolnego</t>
  </si>
  <si>
    <t xml:space="preserve">Wytwarzanie i zaopatrywanie w energię elektryczną gaz i wodę </t>
  </si>
  <si>
    <t>w tym;</t>
  </si>
  <si>
    <t xml:space="preserve">    1) wydatki na inwestycje</t>
  </si>
  <si>
    <t xml:space="preserve"> w tym:</t>
  </si>
  <si>
    <t>1 wydatki bieżące</t>
  </si>
  <si>
    <t xml:space="preserve"> 1) wydatki jednostek budżetowych, w tym na:</t>
  </si>
  <si>
    <t xml:space="preserve">      b) wydatki związane z realizacją ich statutowych zadań </t>
  </si>
  <si>
    <t xml:space="preserve">-  zakup usług pozostałych  </t>
  </si>
  <si>
    <t>-wydatki inwestycyjne jednostek budżetowych</t>
  </si>
  <si>
    <t xml:space="preserve">Transport i Łączność </t>
  </si>
  <si>
    <t xml:space="preserve"> Drogi publiczne gminne</t>
  </si>
  <si>
    <t xml:space="preserve">      1) wydatki jednostek budżetowych, w tym na:</t>
  </si>
  <si>
    <t xml:space="preserve">       a) wynagrodzenia i składki od nich naliczone</t>
  </si>
  <si>
    <t>- wynagrodzenia bezosobowe</t>
  </si>
  <si>
    <t xml:space="preserve">       b) wydatki związane z realizacją ich statutowych zadań</t>
  </si>
  <si>
    <t>- zakup materiałów i wyposażenia</t>
  </si>
  <si>
    <t>- zakup usług remontowych</t>
  </si>
  <si>
    <t>- zakup usług pozostałych</t>
  </si>
  <si>
    <t xml:space="preserve">    w tym w szczególności na:</t>
  </si>
  <si>
    <t xml:space="preserve">    1) wydatki jednostek budżetowych, w tym na:</t>
  </si>
  <si>
    <t xml:space="preserve">    a)  wynagrodzenia i naliczane od nich składki</t>
  </si>
  <si>
    <t xml:space="preserve">    b) wydatki związane z realizacją ich statutowych zadań</t>
  </si>
  <si>
    <t>- różne opłaty i składki\</t>
  </si>
  <si>
    <t>- podatek od towarów i usług</t>
  </si>
  <si>
    <t>-  zakup usług pozostałych</t>
  </si>
  <si>
    <t>Informatyka</t>
  </si>
  <si>
    <t xml:space="preserve">     b) wydatki związane z realizacją ich statutowych zadań</t>
  </si>
  <si>
    <t xml:space="preserve">    a) wynagrodzenia i naliczane od nich składki</t>
  </si>
  <si>
    <t>- wynagrodzenia osobowe pracowników</t>
  </si>
  <si>
    <t>- składki na ubezpieczenia społeczne</t>
  </si>
  <si>
    <t>- składki na fundusz pracy</t>
  </si>
  <si>
    <t xml:space="preserve">    b)  wydatki związane z realizacją ich statutowych zadań</t>
  </si>
  <si>
    <t>- podróże służbowe krajowe</t>
  </si>
  <si>
    <t xml:space="preserve">    2)świadczenia na rzecz  osób fizycznych</t>
  </si>
  <si>
    <t>- różne wydatki na rzecz osób fizycznych</t>
  </si>
  <si>
    <t xml:space="preserve">Urzędy gmin (miast i miast na prawach powiatu) </t>
  </si>
  <si>
    <t xml:space="preserve">    1) wydatki jednostek budżetowych, w tym na :</t>
  </si>
  <si>
    <t xml:space="preserve">    a) wynagrodzenia i naliczane od nich składniki</t>
  </si>
  <si>
    <t>- dodatkowe wynagrodzenia roczne</t>
  </si>
  <si>
    <t>- składki na ubezpieczenie społeczne</t>
  </si>
  <si>
    <t>- zakup energii</t>
  </si>
  <si>
    <t>- zakup usług zdrowotnych</t>
  </si>
  <si>
    <t>- opłaty z tytułu  zakupu usług telekomunikacyjnych</t>
  </si>
  <si>
    <t xml:space="preserve"> - podróże służbowe krajowe</t>
  </si>
  <si>
    <t>- różne opłaty i składki</t>
  </si>
  <si>
    <t>- odpis na zakładowy fundusz świadczeń socjalnych</t>
  </si>
  <si>
    <t>- wydatki osobowe nie zaliczane do wynagrodzeń</t>
  </si>
  <si>
    <t>-   podróże służbowe krajowe</t>
  </si>
  <si>
    <t>Promocja jednostek samorządu terytorialnego</t>
  </si>
  <si>
    <t>-  wynagrodzenia bezosobowe</t>
  </si>
  <si>
    <t>-  zakup materiałów i wyposażenia</t>
  </si>
  <si>
    <t>- wynagrodzenia  agencyjno prowizyjne</t>
  </si>
  <si>
    <t>- składki na Fundusz Pracy</t>
  </si>
  <si>
    <t>- koszty postępowania sądowego i prokuratorskiego</t>
  </si>
  <si>
    <t>Urzędy naczelnych organów władzy  państwowej, kontroli i ochrony prawa oraz sądownictwa</t>
  </si>
  <si>
    <t xml:space="preserve">     1) wydatki jednostek budżetowych, w tym na :</t>
  </si>
  <si>
    <t xml:space="preserve">     a) wynagrodzenia i naliczane od nich składki</t>
  </si>
  <si>
    <t>Bezpieczeństwo publiczne i ochrona przeciwpożarowa</t>
  </si>
  <si>
    <t>Ochotnicze straże pożarne</t>
  </si>
  <si>
    <t xml:space="preserve">    w tym w szczególności na :</t>
  </si>
  <si>
    <t xml:space="preserve"> - wynagrodzenia bezosobowe</t>
  </si>
  <si>
    <t xml:space="preserve">    b) wydatki związane z realizacją ich statutowych zadań </t>
  </si>
  <si>
    <t xml:space="preserve"> - zakup usług pozostałych</t>
  </si>
  <si>
    <t xml:space="preserve">   2) świadczenia na rzecz osób fizycznych</t>
  </si>
  <si>
    <t>Obsługa długu publicznego</t>
  </si>
  <si>
    <t xml:space="preserve">   w tym w szczególności na :</t>
  </si>
  <si>
    <t xml:space="preserve">   1) obsługę długu jednostki samorządu terytorialnego</t>
  </si>
  <si>
    <t>Rezerwy ogólne i celowe</t>
  </si>
  <si>
    <t xml:space="preserve">   b) wydatki związane z realizacją ich statutowych zadań</t>
  </si>
  <si>
    <t>Różne rozliczenia finansowe</t>
  </si>
  <si>
    <t xml:space="preserve">   1) wydatki jednostek budżetowych w tym na:</t>
  </si>
  <si>
    <t xml:space="preserve">    a) wynagrodzenia i składki od nich naliczane</t>
  </si>
  <si>
    <t>- dodatkowe wynagrodzenie roczne</t>
  </si>
  <si>
    <t>- zakup pomocy naukowych dydaktycznych i książek</t>
  </si>
  <si>
    <t xml:space="preserve"> - zakup energii</t>
  </si>
  <si>
    <t xml:space="preserve"> - zakup usług remontowych</t>
  </si>
  <si>
    <t xml:space="preserve"> - zakup usług zdrowotnych</t>
  </si>
  <si>
    <t>- opłaty z tytułu zakupu usług telekomunikacyjnych</t>
  </si>
  <si>
    <t>- odpisy na zakładowy fundusz świadczeń socjalnych</t>
  </si>
  <si>
    <t xml:space="preserve">    2) świadczenia na rzecz osób fizycznych</t>
  </si>
  <si>
    <t>Odziały przedszkolne w szkołach podstawowych</t>
  </si>
  <si>
    <t xml:space="preserve">    1) wydatki jednostek budżetowych w tym na:</t>
  </si>
  <si>
    <t xml:space="preserve">- składki na Fundusz Pracy  </t>
  </si>
  <si>
    <t xml:space="preserve">    b) wydatki związane z realizacja ich statutowych zadań</t>
  </si>
  <si>
    <t xml:space="preserve"> - odpisy na zakładowy fundusz świadczeń socjalnych</t>
  </si>
  <si>
    <t>Przedszkola</t>
  </si>
  <si>
    <t>- zakup środków dydaktycznych i książek</t>
  </si>
  <si>
    <t xml:space="preserve"> -zakup energii</t>
  </si>
  <si>
    <t xml:space="preserve">     2) dotacje na zadania bieżące </t>
  </si>
  <si>
    <t>-dotacje celowe przekazane gminie na zadania bieżące</t>
  </si>
  <si>
    <t xml:space="preserve"> realizowane na podstawie porozumień(umów) między</t>
  </si>
  <si>
    <t xml:space="preserve">  jednostkami samorządu terytorialnego</t>
  </si>
  <si>
    <t>(koszty przedszkoli niepublicznych z innych gmin)</t>
  </si>
  <si>
    <t xml:space="preserve">    3) świadczenia na rzecz osób fizycznych</t>
  </si>
  <si>
    <t>Gimnazja</t>
  </si>
  <si>
    <t xml:space="preserve">   1) wydatki jednostek budżetowych, w tym na :</t>
  </si>
  <si>
    <t xml:space="preserve">   a) wynagrodzenia i składki od nich naliczane</t>
  </si>
  <si>
    <t xml:space="preserve">   b) wydatki związane z realizacja ich statutowych zadań</t>
  </si>
  <si>
    <t xml:space="preserve"> - zakup energii </t>
  </si>
  <si>
    <t>- wydatki osobowe nie zaliczone do wynagrodzeń</t>
  </si>
  <si>
    <t>Dowożenie uczniów do szkół</t>
  </si>
  <si>
    <t>- składki na Fundusz Prac</t>
  </si>
  <si>
    <t xml:space="preserve">- opłaty z tytułu  zakupu usług telekomunikacyjnych </t>
  </si>
  <si>
    <t>- składki na Fundusz  Pracy</t>
  </si>
  <si>
    <t xml:space="preserve">- wynagrodzenia bezosobowe </t>
  </si>
  <si>
    <t>- podróżne służbowe krajowe</t>
  </si>
  <si>
    <t>Szkoły artystyczne</t>
  </si>
  <si>
    <t xml:space="preserve"> - zakup pomocy naukowych dydaktycznych i książek</t>
  </si>
  <si>
    <t xml:space="preserve"> - podróżne służbowe krajowe</t>
  </si>
  <si>
    <t xml:space="preserve">     2) świadczenia na rzecz osób fizycznych</t>
  </si>
  <si>
    <t>- wydatki osobowe niezaliczane do wynagrodzeń</t>
  </si>
  <si>
    <t>Placówki dokształcania i doskonalenia nauczycieli</t>
  </si>
  <si>
    <t xml:space="preserve">  1) wydatki jednostek budżetowych, w tym na :</t>
  </si>
  <si>
    <t xml:space="preserve">   1) wydatki  jednostek budżetowych ,w tym na :</t>
  </si>
  <si>
    <t>- zakup środków żywności</t>
  </si>
  <si>
    <t>2) świadczenia na rzecz osób fizycznych</t>
  </si>
  <si>
    <t xml:space="preserve"> - wydatki osobowe niezaliczane do wynagrodzeń</t>
  </si>
  <si>
    <t>Realizacja zadań wymagających stosowania specjalnej organizacji nauki i metod pracy dzieci i młodzieży w przedszkolach, oddziałach przedszkolnych w szkołach podstawowych i innych formach wychowania przedszkolnego</t>
  </si>
  <si>
    <t>- zakup pomocy dydaktycznych i książek</t>
  </si>
  <si>
    <t xml:space="preserve">- zakup usług pozostałych </t>
  </si>
  <si>
    <t xml:space="preserve">   1) wydatki jednostek budżetowych , w tym na :</t>
  </si>
  <si>
    <t xml:space="preserve">   (nauczycieli emerytów i rencistów)</t>
  </si>
  <si>
    <t>Zwalczanie narkomanii</t>
  </si>
  <si>
    <t>- zakup materiałów i wyposażenie</t>
  </si>
  <si>
    <t>Przeciwdziałanie alkoholizmowi</t>
  </si>
  <si>
    <t xml:space="preserve">  a) wynagrodzenia i składki od nich naliczane</t>
  </si>
  <si>
    <t xml:space="preserve">  b) wydatki związane z realizacją ich statutowych zadań</t>
  </si>
  <si>
    <t>Izby wytrzeźwień</t>
  </si>
  <si>
    <t xml:space="preserve">    1) dotacje na zadania bieżące</t>
  </si>
  <si>
    <t>- dotacje celowe otrzymane z gminy na zadania bieżące realizowane na podstawie porozumień (umów ) miedzy</t>
  </si>
  <si>
    <t xml:space="preserve"> Pomoc społeczna</t>
  </si>
  <si>
    <t>Domy pomocy społecznej</t>
  </si>
  <si>
    <t>- świadczenia społeczne</t>
  </si>
  <si>
    <t>Zadania w zakresie przeciwdziałania przemocy w rodzinie</t>
  </si>
  <si>
    <t>b) wydatki związane z realizacją ich statutowych zadań</t>
  </si>
  <si>
    <t xml:space="preserve">  służby cywilnej</t>
  </si>
  <si>
    <t>Składki na ubezpieczenie zdrowotne opłacone za osoby pobierające niektóre świadczenia z pomocy społecznej, niektóre świadczenia rodzinne oraz za osoby uczęszczające w zajęciach w centrum integracji społecznej</t>
  </si>
  <si>
    <t>Zasiłki i pomoc w naturze oraz składki na ubezpieczenia emerytalne i rentowe</t>
  </si>
  <si>
    <t>Dodatki mieszkaniowe</t>
  </si>
  <si>
    <t xml:space="preserve">Ośrodki Pomocy Społecznej                            </t>
  </si>
  <si>
    <t xml:space="preserve">   1) wydatki jednostek budżetowych w tym, na :</t>
  </si>
  <si>
    <t>- podatek  od nieruchomości</t>
  </si>
  <si>
    <t>- składki na  ubezpieczenie społeczne</t>
  </si>
  <si>
    <t xml:space="preserve"> -odpis na zakładowy fundusz świadczeń  socjalnych</t>
  </si>
  <si>
    <t>Pomoc w zakresie dożywiania</t>
  </si>
  <si>
    <t>1.wydatki bieżące</t>
  </si>
  <si>
    <t xml:space="preserve">  2) świadczenia na rzecz osób fizycznych</t>
  </si>
  <si>
    <t>Świadczenia wychowawcze</t>
  </si>
  <si>
    <t xml:space="preserve">- szkolenia pracowników niebędących członkami korpusu </t>
  </si>
  <si>
    <t xml:space="preserve">  - zakup usług pozostałych</t>
  </si>
  <si>
    <t>Kultura i ochrona dziedzictwa narodowego</t>
  </si>
  <si>
    <t>Domy i Ośrodki Kultury, Świetlice i Kluby</t>
  </si>
  <si>
    <t>- dotacja podmiotowa z budżetu dla samorządowej</t>
  </si>
  <si>
    <t xml:space="preserve">    a to:</t>
  </si>
  <si>
    <t>Biblioteki</t>
  </si>
  <si>
    <t xml:space="preserve">   instytucji kultury</t>
  </si>
  <si>
    <t xml:space="preserve">Kultura fizyczna  </t>
  </si>
  <si>
    <t>Obiekty sportowe</t>
  </si>
  <si>
    <t xml:space="preserve">   1)wydatki jednostek budżetowych w tym na :</t>
  </si>
  <si>
    <t>-  wynagrodzenia osobowe  pracowników</t>
  </si>
  <si>
    <t xml:space="preserve"> - składki na ubezpieczenie społeczne</t>
  </si>
  <si>
    <t xml:space="preserve">    2). świadczenia na rzecz osób fizycznych </t>
  </si>
  <si>
    <t xml:space="preserve">- wydatki osobowe nie zaliczane do wynagrodzeń    </t>
  </si>
  <si>
    <t xml:space="preserve">Zadania z zakresu kultury fizycznej  </t>
  </si>
  <si>
    <t xml:space="preserve">  dofinansowanie zadań zleconych do realizacji</t>
  </si>
  <si>
    <t xml:space="preserve">  stowarzyszeniom</t>
  </si>
  <si>
    <t xml:space="preserve"> II           Wydatki majątkowe</t>
  </si>
  <si>
    <t>§ 3</t>
  </si>
  <si>
    <t>Wyodrębnia się dochody i wydatki związane z realizacją zadań zleconych z zakresu</t>
  </si>
  <si>
    <t>zgodnie z tabelą jak poniżej :</t>
  </si>
  <si>
    <t>rozdz</t>
  </si>
  <si>
    <t xml:space="preserve">                    Wyszczególnienie</t>
  </si>
  <si>
    <t>Dochody</t>
  </si>
  <si>
    <t xml:space="preserve">a) dochody bieżące      </t>
  </si>
  <si>
    <t xml:space="preserve">- dotacje celowe otrzymane z budżetu państwa na realizację </t>
  </si>
  <si>
    <t xml:space="preserve">   zadań bieżących z zakresu administracji rządowej oraz </t>
  </si>
  <si>
    <t xml:space="preserve">   innych zleconych gminom (związkom gmin, związkom powiatowo gminnym) ustawami</t>
  </si>
  <si>
    <t>Urzędy naczelnych organów władzy państwowej, kontroli i ochrony prawa</t>
  </si>
  <si>
    <t>-   dotacje celowe otrzymane z budżetu państwa na realizację zadań bieżących z zakresu administracji rządowej oraz   innych zadań zleconych gminom(związkom gmin, związkom powiatowo gminnym) ustawami</t>
  </si>
  <si>
    <t>a)dochody bieżące</t>
  </si>
  <si>
    <t xml:space="preserve">Pomoc społeczna </t>
  </si>
  <si>
    <t>Świadczenia rodzinne, świadczenia z funduszu alimentacyjnego oraz składki na ubezpieczenia emerytalne i  rentowe z ubezpieczenia społecznego</t>
  </si>
  <si>
    <t>- dotacje celowe otrzymane z budżetu państwa na realizację zadań bieżących z zakresu administracji rządowej oraz innych zadań zleconych gminom(związkom gmin, związkom powiatowo gminnym) ustawami</t>
  </si>
  <si>
    <t xml:space="preserve">               Ogółem dochody</t>
  </si>
  <si>
    <t>Wydatki</t>
  </si>
  <si>
    <t xml:space="preserve">    1) wydatki jednostek budżetowych, w tym na: </t>
  </si>
  <si>
    <t xml:space="preserve">-  zakup usług pozostałych </t>
  </si>
  <si>
    <t>-  podróże służbowe krajowe</t>
  </si>
  <si>
    <t>Świadczenia rodzinne, świadczenia z funduszu alimentacyjnego oraz składki na świadczenia emerytalne i rentowe z ubezpieczenia społecznego</t>
  </si>
  <si>
    <t>- składki na fundusz Pracy</t>
  </si>
  <si>
    <t xml:space="preserve">- wynagrodzenie bezosobowe </t>
  </si>
  <si>
    <t>b)wydatki związane z realizacja ich statutowych zadań</t>
  </si>
  <si>
    <t xml:space="preserve">             Ogółem wydatki</t>
  </si>
  <si>
    <t>§ 4</t>
  </si>
  <si>
    <t xml:space="preserve">    w tym z :</t>
  </si>
  <si>
    <t xml:space="preserve">    - długoterminowych kredytów i pożyczek ( § 952-przychody z zaciągniętych pożyczek </t>
  </si>
  <si>
    <t xml:space="preserve"> 3.Ustala się rozchody budżetu (§ 992 – spłaty otrzymanych krajowych pożyczek i kredytów)</t>
  </si>
  <si>
    <t xml:space="preserve">  § 5</t>
  </si>
  <si>
    <t xml:space="preserve"> Ustala się dotacje z budżetu gminy podmiotom należącym i nie należącym do</t>
  </si>
  <si>
    <t>1. Dochody z tytułu wpływów z opłat i kar za korzystanie ze środowiska pobierane</t>
  </si>
  <si>
    <t>stosownie do art. 403 ust 2 ustawy z dnia 27 kwietnia 2001r – Prawo ochrony środowiska</t>
  </si>
  <si>
    <t>402 ust 4-6 stanowiące dochody budżetu gminy, pomniejszone o nadwyżkę z tytułu tych</t>
  </si>
  <si>
    <t>dochodów przekazywaną do wojewódzkiego funduszu, przeznacza się na finansowanie</t>
  </si>
  <si>
    <t>ochrony środowiska i gospodarki wodnej w zakresie określonym w art. 400a ust 1</t>
  </si>
  <si>
    <t>pkt 2,5,8,9,15,16, 21-25,29,31,32 i 38-42 ustawy  w kwocie 10 000 złotych</t>
  </si>
  <si>
    <t>2.  Dochody z opłat z tytułu zezwoleń na sprzedaż napojów alkoholowych pobierane</t>
  </si>
  <si>
    <r>
      <t xml:space="preserve">stosownie do art. 18 </t>
    </r>
    <r>
      <rPr>
        <vertAlign val="super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 xml:space="preserve"> ustawy z dnia 26 października 1982 r o wychowaniu w trzeźwości</t>
    </r>
  </si>
  <si>
    <r>
      <t xml:space="preserve">którego dochody z opłat za zezwolenia wydawane na podstawie art. 18 i 18 </t>
    </r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oraz dochody</t>
    </r>
  </si>
  <si>
    <r>
      <t xml:space="preserve">określone   w art. 11 </t>
    </r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tej ustawy wykorzystane będą na realizację gminnego programu</t>
    </r>
  </si>
  <si>
    <t>profilaktyki i rozwiązywania problemów alkoholowych oraz gminnego programu</t>
  </si>
  <si>
    <t>przeciwdziałania narkomanii, o których mowa w art. 10 ust 2 ustawy z dnia 29 lipca 2005r</t>
  </si>
  <si>
    <t>3. Ustala się dochody z tytułu opłaty za zagospodarowanie odpadami komunalnymi</t>
  </si>
  <si>
    <t>zgodnie  z art. 6 r.  ustawy z dnia 13 września 1996 r  o utrzymaniu</t>
  </si>
  <si>
    <t>Wydatki obejmują koszty :</t>
  </si>
  <si>
    <t>- odbierania, transportu, zbierania odzysku i unieszkodliwiania odpadów komunalnych,</t>
  </si>
  <si>
    <t xml:space="preserve">   tworzenie i utrzymanie punktów selektywnego zbierania odpadów komunalnych</t>
  </si>
  <si>
    <t>4.  Wydatki na przedsięwzięcia realizowane w ramach Funduszu Sołeckiego zgłoszone</t>
  </si>
  <si>
    <t>we wnioskach sołectw, które są zadaniami własnymi gminy, służą poprawie warunków</t>
  </si>
  <si>
    <t>życia mieszkańców i są zgodne ze strategią rozwoju gminy, zgodnie z ustawą z dnia</t>
  </si>
  <si>
    <t>21 lutego 2014r o funduszu sołeckim (Dz U z 2014r poz. 301) w podziale na</t>
  </si>
  <si>
    <t>Sołectwa, zgodnie z poniższą tabelą</t>
  </si>
  <si>
    <t>Rozdział</t>
  </si>
  <si>
    <t>Paragraf</t>
  </si>
  <si>
    <t>Nazwa sołectwa</t>
  </si>
  <si>
    <t xml:space="preserve">                            Nazwa zadania, przedsięwzięcia</t>
  </si>
  <si>
    <t xml:space="preserve">                                          Lecka</t>
  </si>
  <si>
    <t xml:space="preserve">                                         Nowy Borek </t>
  </si>
  <si>
    <t xml:space="preserve">                                      Błażowa Górna</t>
  </si>
  <si>
    <t xml:space="preserve">                                         Białka</t>
  </si>
  <si>
    <t xml:space="preserve">                                        Futoma</t>
  </si>
  <si>
    <t xml:space="preserve">                                      Błażowa Dolna Mokłuczka</t>
  </si>
  <si>
    <t xml:space="preserve">                                          Piątkowa</t>
  </si>
  <si>
    <t xml:space="preserve">                                      Kąkolówka Ujazdy</t>
  </si>
  <si>
    <t xml:space="preserve"> 2.   rezerwa celowa na realizację zadań  własnych z zakresu zarządzania</t>
  </si>
  <si>
    <t xml:space="preserve"> 1  Ustala się roczne limity dla:</t>
  </si>
  <si>
    <t xml:space="preserve"> a) zobowiązań z tytułu kredytów i pożyczek zaciągania na finansowanie</t>
  </si>
  <si>
    <t xml:space="preserve"> b)zobowiązań z tytułu kredytów, pożyczek zaciąganych na finansowanie planowanego</t>
  </si>
  <si>
    <t xml:space="preserve"> c)zobowiązań z tytułu spłaty wcześniej zaciągniętych pożyczek i kredytów</t>
  </si>
  <si>
    <t>Upoważnia się Burmistrza Błażowej  do:</t>
  </si>
  <si>
    <t>1. Do dokonywania zmian budżetu w ramach działu w zakresie wydatków bieżących</t>
  </si>
  <si>
    <t>polegających na zwiększaniu lub zmniejszaniu planu wydatków na uposażenia</t>
  </si>
  <si>
    <t>i wynagrodzenia  ze stosunku pracy oraz zmniejszaniu i zwiększaniu planowanych</t>
  </si>
  <si>
    <t>wydatków majątkowych.</t>
  </si>
  <si>
    <t>2. Zaciągania kredytów i pożyczek na pokrycie występującego w ciągu roku przejściowego</t>
  </si>
  <si>
    <t>3 Lokowania wolnych środków budżetowych na rachunkach bankowych w innych bankach</t>
  </si>
  <si>
    <t>niż  bank prowadzący obsługę budżetu gminy.</t>
  </si>
  <si>
    <t>Wykonanie uchwały powierza się Burmistrzowi Błażowej.</t>
  </si>
  <si>
    <t>§ 11</t>
  </si>
  <si>
    <t xml:space="preserve">                                                                               </t>
  </si>
  <si>
    <t xml:space="preserve">                                                                                     Przewodniczący Rady Miejskiej</t>
  </si>
  <si>
    <t xml:space="preserve">                                                                                               Jurek Faraś</t>
  </si>
  <si>
    <t>0750</t>
  </si>
  <si>
    <t>0690</t>
  </si>
  <si>
    <t>0920</t>
  </si>
  <si>
    <t>0350</t>
  </si>
  <si>
    <t>0310</t>
  </si>
  <si>
    <t>0320</t>
  </si>
  <si>
    <t>0330</t>
  </si>
  <si>
    <t>0340</t>
  </si>
  <si>
    <t>0360</t>
  </si>
  <si>
    <t>0430</t>
  </si>
  <si>
    <t>0500</t>
  </si>
  <si>
    <t>0910</t>
  </si>
  <si>
    <t>0410</t>
  </si>
  <si>
    <t>0480</t>
  </si>
  <si>
    <t>0010</t>
  </si>
  <si>
    <t>0020</t>
  </si>
  <si>
    <t>0660</t>
  </si>
  <si>
    <t>0670</t>
  </si>
  <si>
    <t>0830</t>
  </si>
  <si>
    <t>0900</t>
  </si>
  <si>
    <t>0490</t>
  </si>
  <si>
    <t>0400</t>
  </si>
  <si>
    <t>2. wydatki majątkowe</t>
  </si>
  <si>
    <t>Rady gmin (miast i miast na prawach powiatu)</t>
  </si>
  <si>
    <t xml:space="preserve"> odsetki od samorządowych papierów wartościowych lub zaciągniętych przez jednostkę samorządu terytorialnego kredytów i pożyczek</t>
  </si>
  <si>
    <t xml:space="preserve"> - zakup materiałów i wyposażenia</t>
  </si>
  <si>
    <t xml:space="preserve"> - składki na ubezpieczenie zdrowotne</t>
  </si>
  <si>
    <t xml:space="preserve"> - szkolenia pracowników nie będących członkami korpusu służby cywilnej</t>
  </si>
  <si>
    <t>2. Świadczenia na rzecz osób fizycznych</t>
  </si>
  <si>
    <t>świadczenia społeczne</t>
  </si>
  <si>
    <t xml:space="preserve"> - odpis na zakładowy fundusz świadczeń socjalnych</t>
  </si>
  <si>
    <t>Wspieranie rodziny</t>
  </si>
  <si>
    <t>b)wydatki związane z realizacją ich statutowych zadań</t>
  </si>
  <si>
    <t>- zakup usług przez jednostki jst od innych jednostek jst.</t>
  </si>
  <si>
    <t>- szkolenia pracowników niebędących członkami korpusu służby cywilnej</t>
  </si>
  <si>
    <t xml:space="preserve">- wydatki osobowe niezaliczane do wynagrodzeń  </t>
  </si>
  <si>
    <t>Gospodarka ściekowa i ochrona wód</t>
  </si>
  <si>
    <t>1. wydatki bieżące w tym w szczególności na :</t>
  </si>
  <si>
    <t>a) wynagrodzenia i składki od nich naliczane</t>
  </si>
  <si>
    <t>-   dodatkowe wynagrodzenie roczne</t>
  </si>
  <si>
    <t>-   składki na ubezpieczenie społeczne</t>
  </si>
  <si>
    <t>-   składki na fundusz pracy</t>
  </si>
  <si>
    <t>-   wynagrodzenia bezosobowe</t>
  </si>
  <si>
    <t>-   zakup materiałów i wyposażenia</t>
  </si>
  <si>
    <t>-   zakup usług pozostałych</t>
  </si>
  <si>
    <t>-   opłaty z tytułu zakupu usług telekomunikacyjnych</t>
  </si>
  <si>
    <t>-   koszty postępowania sądowego i prokuratorskiego</t>
  </si>
  <si>
    <t>-   szkolenia pracowników niebędących członkami korpusu służby cywilnej</t>
  </si>
  <si>
    <t>Oczyszczanie miast i wsi</t>
  </si>
  <si>
    <t>Utrzymanie zieleni w miastach</t>
  </si>
  <si>
    <t>4170 </t>
  </si>
  <si>
    <t>4210 </t>
  </si>
  <si>
    <t>4300 </t>
  </si>
  <si>
    <t>a)      wynagrodzenia i składki od nich naliczone</t>
  </si>
  <si>
    <t>-    wynagrodzenia bezosobowe</t>
  </si>
  <si>
    <t>b)  wydatki związane z realizacją ich statutowych zadań</t>
  </si>
  <si>
    <t>-    zakup materiałów i wyposażenia</t>
  </si>
  <si>
    <t>-    zakup usług pozostałych</t>
  </si>
  <si>
    <t>Schroniska dla zwierząt</t>
  </si>
  <si>
    <t>1 wydatki bieżące w tym w szczególności na :</t>
  </si>
  <si>
    <t>Oświetlenie ulic, placów i dróg</t>
  </si>
  <si>
    <t>-  zakup energii</t>
  </si>
  <si>
    <t>-  zakup usług remontowych</t>
  </si>
  <si>
    <t>-  wydatki inwestycyjne jednostek budżetowych a to:</t>
  </si>
  <si>
    <t>Wpływy i wydatki związane z gromadzeniem środków z opłat i kar za korzystanie ze środowiska</t>
  </si>
  <si>
    <t>1) wydatki jednostek budżetowych, w tym na :</t>
  </si>
  <si>
    <t>a)  wynagrodzenia i składki od nich naliczane</t>
  </si>
  <si>
    <t>-  wynagrodzenia bezosobowe</t>
  </si>
  <si>
    <t>-  zakup materiałów i wyposażenia</t>
  </si>
  <si>
    <t>1. wydatki majątkowe -dotacje celowe z budżetu na finansowanie lub dofinansowanie kosztów realizacji inwestycji i zakupów inwestycyjnych jednostek nie zaliczanych do sektora finansów publicznych</t>
  </si>
  <si>
    <t>Wpłaty i wypłaty związane z gromadzeniem środków z opłat produktowych</t>
  </si>
  <si>
    <t>w tym w szczególności na :</t>
  </si>
  <si>
    <t>-zakup usług pozostałych</t>
  </si>
  <si>
    <t xml:space="preserve"> ( przyłącza do sieci gazowej 40 przyłączy x 500 zł= 20 000)</t>
  </si>
  <si>
    <t xml:space="preserve"> - zakup usług pozostałych (konserwacja sieci PSeAP )</t>
  </si>
  <si>
    <r>
      <t xml:space="preserve">                                       </t>
    </r>
    <r>
      <rPr>
        <b/>
        <sz val="12"/>
        <color theme="1"/>
        <rFont val="Times New Roman"/>
        <family val="1"/>
        <charset val="238"/>
      </rPr>
      <t>Kąkolówka</t>
    </r>
  </si>
  <si>
    <t>2. wydatki majątkowe - wydatki inwestycyjne jednostek budżetowych w tym:</t>
  </si>
  <si>
    <t>wynagrodzenia osobowe pracowników</t>
  </si>
  <si>
    <t xml:space="preserve"> b) wydatki związane z realizacją ich statutowych zadań</t>
  </si>
  <si>
    <t xml:space="preserve">1) wydatki jednostek budżetowych, w tym na :                            </t>
  </si>
  <si>
    <t>2. wydatki majątkowe w tym :</t>
  </si>
  <si>
    <t xml:space="preserve">  - termomodernizacja budynku Domu Ludowego w Piątkowej</t>
  </si>
  <si>
    <t>Wydatki ogółem</t>
  </si>
  <si>
    <t>a) wynagrodzenia i pochodne od wynagrodzeń</t>
  </si>
  <si>
    <t>2. dotacje na zadania bieżące</t>
  </si>
  <si>
    <t>3. świadczenia na rzecz osób fizycznych</t>
  </si>
  <si>
    <t>4. obsługę długu jednostki samorządu terytorialnego</t>
  </si>
  <si>
    <t>010</t>
  </si>
  <si>
    <t xml:space="preserve">dotacja celowa z budżetu na finansowanie lub </t>
  </si>
  <si>
    <t>b) Wydatki związane z realizacją ich  statutowych zadań</t>
  </si>
  <si>
    <t xml:space="preserve">1) wydatki jednostek budżetowych, w tym na :   </t>
  </si>
  <si>
    <t>1) wydatki jednostek budżetowych, w tym na:</t>
  </si>
  <si>
    <t>a) wynagrodzenia i naliczane od nich składki</t>
  </si>
  <si>
    <t xml:space="preserve">  zakup energii</t>
  </si>
  <si>
    <t xml:space="preserve"> - szkolenia pracowników </t>
  </si>
  <si>
    <t>ze źródeł zagranicznych niepodlegających zwrotowi zgodnie z tabelą jak niżej:</t>
  </si>
  <si>
    <t xml:space="preserve">Dział          </t>
  </si>
  <si>
    <t>Nazwa programu projektu</t>
  </si>
  <si>
    <t>Kwota</t>
  </si>
  <si>
    <t>Wydatki majątkowe</t>
  </si>
  <si>
    <t>rozdział</t>
  </si>
  <si>
    <t>Razem:</t>
  </si>
  <si>
    <t xml:space="preserve">  § 6</t>
  </si>
  <si>
    <t xml:space="preserve"> § 8 </t>
  </si>
  <si>
    <t xml:space="preserve">                    O G Ó  Ł E M</t>
  </si>
  <si>
    <t>§ 9</t>
  </si>
  <si>
    <t xml:space="preserve"> § 10</t>
  </si>
  <si>
    <t>§ 12</t>
  </si>
  <si>
    <t>Urzędy naczelnych organów władzy państwowej, kontroli i ochrony prawa oraz  sądownictwa</t>
  </si>
  <si>
    <t xml:space="preserve"> Określa się szczegółowe zasady wykonywania budżetu Gminy Błażowa wynikające z   odrębnych </t>
  </si>
  <si>
    <t>ustaw:</t>
  </si>
  <si>
    <t xml:space="preserve"> zakup usług przez jst od innych jednostek jst</t>
  </si>
  <si>
    <t>Edukacyjna opieka wychowawcza</t>
  </si>
  <si>
    <t>Świetlice szkolne</t>
  </si>
  <si>
    <t xml:space="preserve">    1) wydatki jednostek budżetowych w tym na :</t>
  </si>
  <si>
    <t xml:space="preserve">    a) wynagrodzenia i składki od nich naliczone</t>
  </si>
  <si>
    <t>dodatkowe wynagrodzenie roczne</t>
  </si>
  <si>
    <t>składki na ubezpieczenie społeczne</t>
  </si>
  <si>
    <t>składki na Fundusz Pracy</t>
  </si>
  <si>
    <t>zakup materiałów i wyposażenia</t>
  </si>
  <si>
    <t>zakup środków dydaktycznych i książek</t>
  </si>
  <si>
    <t>zakup usług pozostałych</t>
  </si>
  <si>
    <t>odpis na zakładowy Fundusz świadczeń socjalnych</t>
  </si>
  <si>
    <t>Pomoc materialna dla uczniów o charakterze socjalnych</t>
  </si>
  <si>
    <t>inne formy pomocy dla uczniów</t>
  </si>
  <si>
    <t>Pomoc materialna dla uczniów o charakterze motywacyjnym</t>
  </si>
  <si>
    <t>stypendia dla uczniów</t>
  </si>
  <si>
    <t>1) wydatki jednostek budżetowych</t>
  </si>
  <si>
    <t>(opłaty za  usługi komunalne)</t>
  </si>
  <si>
    <t>zgodnie z tabelą jak poniżej:</t>
  </si>
  <si>
    <t>1. wydatki bieżące, w tym w szczególności na:</t>
  </si>
  <si>
    <t>2. wydatki majątkowe, w tym:</t>
  </si>
  <si>
    <t xml:space="preserve">    1) wydatki na inwestycje i zakupy inwestycyjne, w tym:</t>
  </si>
  <si>
    <t xml:space="preserve"> 1. wydatki bieżące, w tym w szczególności na:</t>
  </si>
  <si>
    <t>1. wydatki bieżące, w tym w szczególnosci na:</t>
  </si>
  <si>
    <t>1 wydatki bieżące, w tym w szczególności na:</t>
  </si>
  <si>
    <t xml:space="preserve">  szkolenia pracowników nie będących członkami korpusu służby cywilnej</t>
  </si>
  <si>
    <t>1.  wydatki bieżące, w tym w szczególności na:</t>
  </si>
  <si>
    <t xml:space="preserve">  zakup usług jednostki samorządu terytorialnego od innych jednostek samorządu terytorialnego (koszty przedszkoli publicznych z innych gmin)</t>
  </si>
  <si>
    <t xml:space="preserve"> szkolenia pracowników nie będących członkami korpusu służby cywilnej</t>
  </si>
  <si>
    <t>1.wydatki bieżące, w tym w szczególności na:</t>
  </si>
  <si>
    <t xml:space="preserve">1) wydatki jednostek budżetowych, w tym:                                                           </t>
  </si>
  <si>
    <t xml:space="preserve">1) wydatki jednostek budżetowych, w tym na:     </t>
  </si>
  <si>
    <t>1) wydatki jednostek budżetowych, w tym:</t>
  </si>
  <si>
    <t>1. wydatki bieżące, w tym w szczególności na :</t>
  </si>
  <si>
    <t>Administracja publiczna, w tym:</t>
  </si>
  <si>
    <t xml:space="preserve"> dotacje celowe otrzymane z budżetu państwa na realizację zadań bieżących z zakresu administracji rządowej oraz innych zleconych gminom (związkom gmin, związkom powiatowo gminnym) ustawami</t>
  </si>
  <si>
    <t>z realizacją zadań ujętych w gminnym programie profilaktyki i przeciwdziałania alkoholizmowi w wysokości 90 000,00 złotych i wydatki na realizację zadań określonych w gminnym</t>
  </si>
  <si>
    <t xml:space="preserve">  dotacje celowe otrzymane z budżetu państwa na realizację    zadań bieżących z zakresu administracji rządowej oraz   innych zadań zleconych gminom            ( związkom gmin, związkom powiatowo gminnym ) ustawami</t>
  </si>
  <si>
    <t>Zał nr 1 do Uchwały Rady Miejskiej</t>
  </si>
  <si>
    <t>Nr</t>
  </si>
  <si>
    <t>z dnia</t>
  </si>
  <si>
    <t xml:space="preserve">Dotacje udzielone z budżetu gminy podmiotom należącym </t>
  </si>
  <si>
    <t>Treść</t>
  </si>
  <si>
    <t>kwota dotacji</t>
  </si>
  <si>
    <t>wpłaty</t>
  </si>
  <si>
    <t>I</t>
  </si>
  <si>
    <t>finansów publicznych</t>
  </si>
  <si>
    <t>podmiotowej</t>
  </si>
  <si>
    <t>celowej</t>
  </si>
  <si>
    <t xml:space="preserve">realizowane w drodze porozumień </t>
  </si>
  <si>
    <t>umów</t>
  </si>
  <si>
    <t xml:space="preserve">Niepubliczne Przedszkole w </t>
  </si>
  <si>
    <t>Nozdrzcu-dotacje na dofinansowanie</t>
  </si>
  <si>
    <t xml:space="preserve">kosztów utrzymania dzieci z naszej gminy </t>
  </si>
  <si>
    <t>uczęszczające do w/w przedszkola</t>
  </si>
  <si>
    <t>Niepubliczne Przedszkole "Mały Pałacyk"</t>
  </si>
  <si>
    <t>Rzeszów-dodatcja na dofinansowanie</t>
  </si>
  <si>
    <t>Prywatne Przedszkole "Akademia małych</t>
  </si>
  <si>
    <t>odkrywców" Rzeszów-dotacje na dofinans.</t>
  </si>
  <si>
    <t xml:space="preserve">Niepubliczne Przedszkole </t>
  </si>
  <si>
    <t>"Wesołe Misie" w Tyczynie</t>
  </si>
  <si>
    <t xml:space="preserve">Językowo-Ekologiczne </t>
  </si>
  <si>
    <t>Niepubliczne Przedszkole ECO</t>
  </si>
  <si>
    <t>Rzeszów-dotacje na dofinansowanie</t>
  </si>
  <si>
    <t>Gmina Miasto Rzeszów</t>
  </si>
  <si>
    <t>dofinansowanie kosztów utrzymania</t>
  </si>
  <si>
    <t>Izby Wytrzeźwień</t>
  </si>
  <si>
    <t>Dotacje podmiotowe</t>
  </si>
  <si>
    <t>GOK Błażowa</t>
  </si>
  <si>
    <t>Miejsko Gminna Biblioteka</t>
  </si>
  <si>
    <t>Publicza w Błażowej</t>
  </si>
  <si>
    <t>II</t>
  </si>
  <si>
    <t xml:space="preserve">jednostki nie należące do sektora </t>
  </si>
  <si>
    <t>01030</t>
  </si>
  <si>
    <t>Podkarpacka Izba Rolnicza</t>
  </si>
  <si>
    <t>w Rzeszowie</t>
  </si>
  <si>
    <t>W trybie ustawy z dnia 24 kwietnia 2003r</t>
  </si>
  <si>
    <t xml:space="preserve">o działalności pożytku publicznego </t>
  </si>
  <si>
    <t>i o wolontariacie na zadania w zakresie</t>
  </si>
  <si>
    <t>usług  opiekuńczych poprzez pomoc osobom</t>
  </si>
  <si>
    <t>starszym, chorym i niepełnosprawnym</t>
  </si>
  <si>
    <t>dla mieszkańców gminy Błażowa</t>
  </si>
  <si>
    <t>W trybie ustawy z dnia 27 kwietnia 2001r</t>
  </si>
  <si>
    <t>prawo ochrony środowiska</t>
  </si>
  <si>
    <t>(Dz U z 2008r nr 25 poz.150 ze zm)</t>
  </si>
  <si>
    <t>dotyczące dofinansowania zbiórki,</t>
  </si>
  <si>
    <t>transportu i unieszkodliwianie wyrobów</t>
  </si>
  <si>
    <t>zawierających azbest</t>
  </si>
  <si>
    <t>i o wolontariacie na zadania dotyczące</t>
  </si>
  <si>
    <t>finansowania form aktywności poprzez</t>
  </si>
  <si>
    <t>szkolenia sportowe dzieci i młodzieży,</t>
  </si>
  <si>
    <t xml:space="preserve">organizowanie imprez sportowych </t>
  </si>
  <si>
    <t>dla mieszkańców gminy, współuczestnictwo</t>
  </si>
  <si>
    <t>w rozgrywkach sportowych</t>
  </si>
  <si>
    <t>Ogółem</t>
  </si>
  <si>
    <t xml:space="preserve">Jednostki sektora </t>
  </si>
  <si>
    <t>Dotacje celowe na zadania własne</t>
  </si>
  <si>
    <t>Wspólna obsługa jednostek samorzadu terytorialnego</t>
  </si>
  <si>
    <t>narkomanii w wysokości 5 000,00 złotych.</t>
  </si>
  <si>
    <t>Ochrona zdrowia:</t>
  </si>
  <si>
    <t>Plan na 2018</t>
  </si>
  <si>
    <t>80103</t>
  </si>
  <si>
    <t>Oddziały przedszkolne w szkołach podstawowych</t>
  </si>
  <si>
    <t>Wpływy z opłat za korzystanie z wychowania przedszkolnego</t>
  </si>
  <si>
    <t>2010</t>
  </si>
  <si>
    <t>Dotacje celowe otrzymane z budżetu państwa na realizację zadań bieżących z zakresu administracji rządowej oraz innych zadań zleconych gminom (związkom gmin, związkom powiatowo gminnym) ustawami</t>
  </si>
  <si>
    <t>0940</t>
  </si>
  <si>
    <t>Wpływy z rozliczen/zwrotów z lat ubiegłych-zwrot niesłusznie pobranych świadczeń</t>
  </si>
  <si>
    <t>2060</t>
  </si>
  <si>
    <t>Wpływy z odsetek od dotacji oraz płatności wykorzystanych niezgodnie  z przeznaczeniem lub wykorzystanych z naruszeniem procedur, o których mowa w art..184 ustawy pobranych nienależnie lub nadmiernej wysokosci</t>
  </si>
  <si>
    <t>Wpływy z rozliczeń/zwrotów z lat ubieglych-zwrot niesłusznie pobranych świadczeń</t>
  </si>
  <si>
    <t>90005</t>
  </si>
  <si>
    <t>Ochrona powietrza atmosferycznego i klimatu</t>
  </si>
  <si>
    <t>6207</t>
  </si>
  <si>
    <t>Dotacje celowe w ramach programów finansowanych z udziałem środków europejskich oraz środków, o których mowa w art..5 ust.1 pkt 3 oraz ust. 3 pkt 5 i 6 ustawy lub płatnosci w ramach budżetu środków europejskich, z wyłączeniem dochodów klasyfikowanych w paragrafie 625</t>
  </si>
  <si>
    <t>6290</t>
  </si>
  <si>
    <t>środki na dofinansowanie własnych inwestycji gmin (związków gmin) powiatow (związkow powiatow) samorządow wojewodztw, pozyskane z innych źrodeł - wpłaty mieszkańcow na budowę OZE</t>
  </si>
  <si>
    <t>Drogi publiczne powiatowe</t>
  </si>
  <si>
    <t>wdatki osobowe nie zaliczone do wynagrodzeń</t>
  </si>
  <si>
    <t>a) na programy finansowane z udziałem środków pochodzących z budżetu Unii Europejskiej pn: "Odnawialne źródła energii w mieście Przeworsku i gminie Błażowa, z tego:</t>
  </si>
  <si>
    <t>- wydatki inwestycyjne jednostek budżetowych - środki z Unii Europejskiej</t>
  </si>
  <si>
    <t>- wydatki inwestycyjne jednostek budżetowych - środki z budżetu gminy</t>
  </si>
  <si>
    <t>Wydatki na inwestycje, w tym:</t>
  </si>
  <si>
    <t xml:space="preserve">  a) dotacja na zadania bieżące</t>
  </si>
  <si>
    <t xml:space="preserve"> a) wydatki inwestycyjne jednostek budżetowych</t>
  </si>
  <si>
    <t xml:space="preserve">  dotacje celowe otrzymane z budżetu państwa na realizację    zadań bieżących z zakresu administracji rządowej oraz   innych zadań zleconych gminom ( związkom gmin, związkom powiatowo gminnym ) ustawami</t>
  </si>
  <si>
    <t>- dotacje celowe otrzymane z budżetu państwa na zadania bieżące z zakresu administracji rządowej zlecone gminom           (związkom gmin, związkom powiatowo gminnym), związane z realizacją świadczenia wychowawczego stanowiącego pomoc państwa w wychowaniu dzieci</t>
  </si>
  <si>
    <t>- składki na ubezpieczenie zdrowotne</t>
  </si>
  <si>
    <t xml:space="preserve">    2) świadczenia na rzecz osób fizychnych</t>
  </si>
  <si>
    <t>- szkolenia pracowników</t>
  </si>
  <si>
    <t xml:space="preserve">  opłaty z tytułu zakupu usług telefonii stacjonarnej</t>
  </si>
  <si>
    <t>Projekt pn: "Odnawialne źródła energii w mieście Przeworsku i Gminie Błażowa"</t>
  </si>
  <si>
    <t>i nie należącym do sektora finansów publicznych - 2018 r.</t>
  </si>
  <si>
    <t xml:space="preserve">Różne opłaty i składki- dochody z realizacji zadań zleconych, udostępnienie danych </t>
  </si>
  <si>
    <t xml:space="preserve"> - pozostałe podatki na rzecz jednostek samorządu terytorialnego</t>
  </si>
  <si>
    <t>b) wydatki związane z realizacją ich statutowych zadań;</t>
  </si>
  <si>
    <t>1) wydatki jednostek budżetowych a to:</t>
  </si>
  <si>
    <t>2) dotacje na zadania bieżące</t>
  </si>
  <si>
    <t xml:space="preserve"> § 7</t>
  </si>
  <si>
    <t>- zakup pojemników na śmieci oraz edukację ekologiczną, konkursy - 5 000,00 złotych,</t>
  </si>
  <si>
    <t>- dofinansowanie budowy przydomowych oczyszczalni ścieków - 10 500,00 złotych</t>
  </si>
  <si>
    <t>Gospodarka komunalna i ochrona środowiska w tym:</t>
  </si>
  <si>
    <t xml:space="preserve"> -budowa kanalizacji u.l Zielona, 3-go Maja , Polna Błażowa</t>
  </si>
  <si>
    <t xml:space="preserve">Dotacja celowa na pomoc finansową udzielaną między jednostkami samorządu terytorialnego na dofinansowanie własnych zadań inwestycyjnych i zakupów inwestycyjnych, w tym na:  </t>
  </si>
  <si>
    <t>Realizacja zadań wymagających stosowania specjalnej organizacji nauki i metod pracy dla dzieci i młodzieży w szkołach podstawowych</t>
  </si>
  <si>
    <t>Ustala się dochody i wydatki na programy i projekty realizowane z udziałem środków pochodzących</t>
  </si>
  <si>
    <t>Realizacja zadań wymagajacych stosowania specjalnej organizacji nauki i metod pracy dla dzieci i młodzieży w gimnazjach i klasach dotychczasowego gimnazjum prowadzonych w innych typach szkół, liceach ogolnokształcących, technikach, branżowych szkołach I stopnia i klasach dotychczasowej zasadniczej szkoły zawodowej prowadzonych w branżowych szkołach I stopnia oraz szkołach artystycznych</t>
  </si>
  <si>
    <t>600</t>
  </si>
  <si>
    <t>Transport i Łączność</t>
  </si>
  <si>
    <t>60016</t>
  </si>
  <si>
    <t>Drogi publiczne gminne</t>
  </si>
  <si>
    <t>wpływy z usług - odpłatność za usługi PKPS</t>
  </si>
  <si>
    <t>85504</t>
  </si>
  <si>
    <t>85506</t>
  </si>
  <si>
    <t>Tworzenie i funkcjonowanie klubów dziecięcych</t>
  </si>
  <si>
    <t>wpłuwy z różnych opłat - opłata za pobyt dziecka</t>
  </si>
  <si>
    <t>Wpływy z usług - odpłatność za żywienie</t>
  </si>
  <si>
    <t>Uchwała budżetowa Gminy Błażowa na 2019 rok</t>
  </si>
  <si>
    <t>Przebudowa drogi powiatowej Nr 1416R Tyczyn - Nowy Borek-Błażowa w km 0+745 do 7+945"wspołfinansowanego ze środków budżetu państwa w ramach programu wieloletniego pod nazwą "Program rozwoju gminnej i powiatowej infrastruktury drogowej na lata 2016-2019".</t>
  </si>
  <si>
    <t xml:space="preserve">     - Przebudowa  drogi gminnej  Lecka na dz nr 1360</t>
  </si>
  <si>
    <t xml:space="preserve">     - Przebudowa drogi gminnej Futoma na dz. Nr 317</t>
  </si>
  <si>
    <t xml:space="preserve">     - Przebudowa drogi gminnej Błażowa Dolna Mokłuczka na dz. nr 1768 </t>
  </si>
  <si>
    <t xml:space="preserve">     - Przebudowa drogi gminnej w Piatkowej na dz. Nr 2635</t>
  </si>
  <si>
    <t xml:space="preserve">    - Przebudowa drogi k/Słabego na dz.nr 914 w Błażowej Dolnej</t>
  </si>
  <si>
    <t xml:space="preserve">     - Przebudowa drogi gminnej nr 1140 w Błażowej Gornej k.Wielgosa</t>
  </si>
  <si>
    <t xml:space="preserve">     - Przebudowa drogi Nowy Borek na dz. Nr  3230  </t>
  </si>
  <si>
    <t xml:space="preserve">     - Przebudowa drogi gminnej w Białce k/Paściaka na dz.nr 315</t>
  </si>
  <si>
    <t xml:space="preserve"> - wydatki inwestycyjne jednostek budżetowych środki Unii</t>
  </si>
  <si>
    <t xml:space="preserve"> - wydatki inwestycyjne jednostek budżetowych środki budżetowe</t>
  </si>
  <si>
    <t xml:space="preserve"> - wynagrodzenie bezosobowe</t>
  </si>
  <si>
    <t xml:space="preserve"> -  wpłata na Państwowy Fundusz Rehabilitacji osób niepełnosprawnych</t>
  </si>
  <si>
    <t xml:space="preserve"> - zakup samochodu służbowego do Urzedu Miejskiego</t>
  </si>
  <si>
    <t xml:space="preserve">     2) świadczenia na rzecz  osób fizycznych</t>
  </si>
  <si>
    <t xml:space="preserve"> - zakup usług pozostałych </t>
  </si>
  <si>
    <t xml:space="preserve"> - zakup usług przez jednostki samorzadu terytorialnego od innych jednostek samorządu terytorialnego.</t>
  </si>
  <si>
    <t xml:space="preserve">świadczenia społeczne </t>
  </si>
  <si>
    <t xml:space="preserve"> - świadczenia społeczne (MGOPS)</t>
  </si>
  <si>
    <t xml:space="preserve"> - koszty obsługi świadczeń z F.A.</t>
  </si>
  <si>
    <t xml:space="preserve"> - świadczenia społeczne (Fundusz Alimentacyjny)</t>
  </si>
  <si>
    <t xml:space="preserve"> - świadczenia społeczne Dobry Start 300+</t>
  </si>
  <si>
    <t xml:space="preserve"> - składki na ubezpie.zdrowotne za osoby pob.świadcz.</t>
  </si>
  <si>
    <t>skł. na ubezpie. zdrowotne za osoby pob.świadcz.</t>
  </si>
  <si>
    <t xml:space="preserve"> - wynagrodz.osobowe pracowników</t>
  </si>
  <si>
    <t xml:space="preserve"> - składki na Fundusz Pracy</t>
  </si>
  <si>
    <t xml:space="preserve"> - zakup mater.i wyposaż.</t>
  </si>
  <si>
    <t xml:space="preserve"> - zakup środków żywności</t>
  </si>
  <si>
    <t xml:space="preserve"> - zakup usl.zdrowotnych</t>
  </si>
  <si>
    <t xml:space="preserve">- budowa oświetlenia ulicznego  Nowy Borek Przylasek </t>
  </si>
  <si>
    <t>- Sołectwo Kąkolówka Ujazdy - kontynuacja  budowy budynku gospodarczego na dzialce nr 2886 wraz z wyposażeniem budynku</t>
  </si>
  <si>
    <t>- Sołectwo Kąkolówka - doposażenie budynku Domu Ludowego w Kąkolowce</t>
  </si>
  <si>
    <t>Plan na 2019</t>
  </si>
  <si>
    <t xml:space="preserve">1. Ustala się wydatki w łącznej kwocie  </t>
  </si>
  <si>
    <t xml:space="preserve">a) bieżące w kwocie     </t>
  </si>
  <si>
    <t xml:space="preserve">b) majątkowe w kwocie </t>
  </si>
  <si>
    <t>1. Ustala się dochody  budżetu gminy na 2019 rok w łącznej kwocie</t>
  </si>
  <si>
    <t>Wsparcie na rzecz rodziny</t>
  </si>
  <si>
    <r>
      <t xml:space="preserve">1 .Ustala się decyfit w wysokości </t>
    </r>
    <r>
      <rPr>
        <b/>
        <sz val="12"/>
        <color theme="1"/>
        <rFont val="Times New Roman"/>
        <family val="1"/>
        <charset val="238"/>
      </rPr>
      <t>225 288,41</t>
    </r>
    <r>
      <rPr>
        <sz val="12"/>
        <color theme="1"/>
        <rFont val="Times New Roman"/>
        <family val="1"/>
        <charset val="238"/>
      </rPr>
      <t xml:space="preserve"> złotych sfinansowany przychodami pochodzącymi z zaciągniętych kredytów i pożyczek</t>
    </r>
  </si>
  <si>
    <r>
      <t xml:space="preserve"> 2.Ustala się przychody budżetu w kwocie </t>
    </r>
    <r>
      <rPr>
        <b/>
        <sz val="12"/>
        <color theme="1"/>
        <rFont val="Times New Roman"/>
        <family val="1"/>
        <charset val="238"/>
      </rPr>
      <t>1 765 288,41</t>
    </r>
    <r>
      <rPr>
        <sz val="12"/>
        <color theme="1"/>
        <rFont val="Times New Roman"/>
        <family val="1"/>
        <charset val="238"/>
      </rPr>
      <t xml:space="preserve"> złotych</t>
    </r>
  </si>
  <si>
    <r>
      <t xml:space="preserve">     w kwocie</t>
    </r>
    <r>
      <rPr>
        <b/>
        <sz val="12"/>
        <color theme="1"/>
        <rFont val="Times New Roman"/>
        <family val="1"/>
        <charset val="238"/>
      </rPr>
      <t xml:space="preserve"> 1 540 000,00</t>
    </r>
    <r>
      <rPr>
        <sz val="12"/>
        <color theme="1"/>
        <rFont val="Times New Roman"/>
        <family val="1"/>
        <charset val="238"/>
      </rPr>
      <t xml:space="preserve"> złotych z następujących tytułów :</t>
    </r>
  </si>
  <si>
    <r>
      <t>a) spłaty otrzymanych kredytów w kwocie</t>
    </r>
    <r>
      <rPr>
        <b/>
        <sz val="12"/>
        <color theme="1"/>
        <rFont val="Times New Roman"/>
        <family val="1"/>
        <charset val="238"/>
      </rPr>
      <t xml:space="preserve"> 1 540 000,00</t>
    </r>
    <r>
      <rPr>
        <sz val="12"/>
        <color theme="1"/>
        <rFont val="Times New Roman"/>
        <family val="1"/>
        <charset val="238"/>
      </rPr>
      <t xml:space="preserve"> złotych.</t>
    </r>
  </si>
  <si>
    <r>
      <t xml:space="preserve">       i kredytów na rynku krajowym) w kwocie </t>
    </r>
    <r>
      <rPr>
        <b/>
        <sz val="12"/>
        <color theme="1"/>
        <rFont val="Times New Roman"/>
        <family val="1"/>
        <charset val="238"/>
      </rPr>
      <t>1 765 288,41</t>
    </r>
    <r>
      <rPr>
        <sz val="12"/>
        <color theme="1"/>
        <rFont val="Times New Roman"/>
        <family val="1"/>
        <charset val="238"/>
      </rPr>
      <t xml:space="preserve"> złotych.</t>
    </r>
  </si>
  <si>
    <t>Przebudowa drogi gminnej Futoma Matulnik nr 108098R w km od 0+372 do 0+642</t>
  </si>
  <si>
    <t>Przebudowa drogi gminnej Błazowa Górna Wilczak nr 108068R w km od 0+430 do 0+880</t>
  </si>
  <si>
    <t>oraz  wydatki na finansowanie zadań określonych w tej ustawie w kwocie 15 500 złotych, w tym  na zakup pojemników na śmieci  oraz edukacja ekologiczna, konkursy– 5000,00 złotych oraz zbieranie, transport i unieszkodliwianie wyrobów zwierających azbest – 5 000,00 złotych.</t>
  </si>
  <si>
    <t xml:space="preserve">przeznaczone na inne cele w kwocie  110 000 złotych i przeznacza się na wydatki związane                                                                                                                                                       </t>
  </si>
  <si>
    <t xml:space="preserve">wysokości 105 000 zł i wydatki na realizację zadań określonych w gminnym programie przeciwdziałania </t>
  </si>
  <si>
    <t>Błazowa Dolna</t>
  </si>
  <si>
    <t xml:space="preserve"> Ustala się rezerwy w wysokości 200 000 złotych w tym :</t>
  </si>
  <si>
    <t xml:space="preserve">    przejściowego deficytu budżetu w kwocie 1 500 000,00 złotych.</t>
  </si>
  <si>
    <t xml:space="preserve">    deficytu budżetu w kwocie 225 288,41 złotych,</t>
  </si>
  <si>
    <t xml:space="preserve">    w kwocie 1 540 000,00 złotych.</t>
  </si>
  <si>
    <t>deficytu budżetu do wysokości 1 500 000,00 złotych.</t>
  </si>
  <si>
    <t>Uchwała wchodzi w życie z dniem podjęcia z mocą obowiązującą   o dnia 1 stycznia 2019 roku i podlega ogłoszeniu w Dzienniku Urzędowym Województwa Podkarpackiego.</t>
  </si>
  <si>
    <t>(bieżące naprawy dróg w sołectwach)</t>
  </si>
  <si>
    <t>a) Fundusz sołecki</t>
  </si>
  <si>
    <t>I) wydatki inwestycyjne jednostek budżetowych:</t>
  </si>
  <si>
    <t>b) Przebudowa drogi gminnej Błażowa Dolna k.Szczepana</t>
  </si>
  <si>
    <t>c) Przebudowa  drogi Błażowa Górna k.Mnicha</t>
  </si>
  <si>
    <t>d) Przebudowa dróg w Sołectwach</t>
  </si>
  <si>
    <t>II) wydatki inwestycyjne na programy finansowane z udzialem środkow pochodzących z budżetu Unii Europejskiej z tego:</t>
  </si>
  <si>
    <t>b) Przebudowa drogi Gminnej Błazowa Górna Wilczak nr 108068R w km od 0 + 430 do 0 + 880 w tym:</t>
  </si>
  <si>
    <t>-  rezerwy: ogólna 97 000 zł,                                                   - rezerwa na zarządzanie kryzysowe 103 000 zł</t>
  </si>
  <si>
    <t>administracji rządowej i innych zadań zleconych ustawami w wysokości 11 966 126,00 złotych</t>
  </si>
  <si>
    <t xml:space="preserve"> - świadczenia społeczne </t>
  </si>
  <si>
    <t xml:space="preserve"> 1.   rezerwa ogólna w wysokości 97 000,00 złotych</t>
  </si>
  <si>
    <t xml:space="preserve">      kryzysowego w wysokości 103 000 złotych</t>
  </si>
  <si>
    <t>- Sołectwo Kąkolówka -doposażenie budynku Domu Ludowego w Kąkolówce</t>
  </si>
  <si>
    <t xml:space="preserve">     - Przebudowa drogi gminnej nr ewidencyjny 317 w Futomie</t>
  </si>
  <si>
    <t xml:space="preserve">     - Przebudowa  drogi gminnej  nr ewidencyjny 1360 w Lecce</t>
  </si>
  <si>
    <t xml:space="preserve">     - Przebudowa drogi gminnej nr ewidencyjny 3230 w Nowym Borku</t>
  </si>
  <si>
    <t xml:space="preserve">     - Przebudowa drogi gminnej nr  ewidencyjny 1140 w Błażowej Gornej k.Wielgosa</t>
  </si>
  <si>
    <t xml:space="preserve">     - Przebudowa drogi gminnej nr ewidencyjny 315 k/Paściaka w Białce</t>
  </si>
  <si>
    <t xml:space="preserve">     - Przebudowa drogi gminnej  nr ewidencyjny 1768 Błażowa Dolna Mokłuczka</t>
  </si>
  <si>
    <t xml:space="preserve">    - Przebudowa drogi k/Słabego nr ewidencyjny 914 w Błażowej Dolnej</t>
  </si>
  <si>
    <t xml:space="preserve">     - Przebudowa drogi gminnej nr ewidencyjny 2635 w Piatkowej</t>
  </si>
  <si>
    <t xml:space="preserve">a) bieżące w kwocie </t>
  </si>
  <si>
    <t>2007</t>
  </si>
  <si>
    <t>Dotacje celowe w ramach programów finansowanych z udziałem środków europejskich oraz środków, o których mowa w art..5 ust. 1 pkt 3 oraz ust. 3 pkt 5 i 6 ustawy, lub płatności w ramach budzetu środków europejskich, z wyłączeniem dochodów klasyfikowanych w paragrafie 205</t>
  </si>
  <si>
    <t>a) Przebudowa drogi Gminnej Futoma Przecinek Nr 108098R w km od 0 + 372 do 0 + 642 w tym:</t>
  </si>
  <si>
    <t xml:space="preserve"> - szkolenia członków korpusu służby cywilnej</t>
  </si>
  <si>
    <t>Poprawa jakości kształcenia w Gminie Błażowa</t>
  </si>
  <si>
    <t>Wydatki bieżące</t>
  </si>
  <si>
    <r>
      <t xml:space="preserve"> sektora finansów publicznych w kwocie</t>
    </r>
    <r>
      <rPr>
        <b/>
        <sz val="12"/>
        <color theme="1"/>
        <rFont val="Times New Roman"/>
        <family val="1"/>
        <charset val="238"/>
      </rPr>
      <t xml:space="preserve"> 1 924 500,00 </t>
    </r>
    <r>
      <rPr>
        <sz val="12"/>
        <color theme="1"/>
        <rFont val="Times New Roman"/>
        <family val="1"/>
        <charset val="238"/>
      </rPr>
      <t>złotych  zgodnie z załącznikiem nr 1</t>
    </r>
  </si>
  <si>
    <t>w wysokości 1270 000,00 złotych oraz wydatki na pokrycie kosztów funkcjonowania</t>
  </si>
  <si>
    <t>systemu gospodarowania odpadami komunalnymi w wysokości 1270 000,00 złotych</t>
  </si>
  <si>
    <t xml:space="preserve"> obsługi administracyjnej tego systemu w kwocie 88 200,00 złotych (rozdz. 90002)</t>
  </si>
  <si>
    <t xml:space="preserve">   w kwocie 1 181 800,00 złotych (rozdz. 90002)</t>
  </si>
  <si>
    <t xml:space="preserve"> - opracowanie dokumentacji na budowe kanalizacji w Błażowej ul.Partyzantów,Szopena,Rolnicza, Jagielońska,Działowa oraz opracowanie dokumentacji na budowę wodociągu ul. Jagielońska,Działowa</t>
  </si>
  <si>
    <t>(Dz U z 2018 poz 799 ) wpływy z tytułu opłat i kar, o których mowa  w art.</t>
  </si>
  <si>
    <t>i przeciwdziałaniu alkoholizmowi ( Dz U z 2018r poz. 2137) na podstawie</t>
  </si>
  <si>
    <t>o przeciwdziałaniu narkomanii (Dz. U z 2018r poz.1030; dochody te nie mogą być</t>
  </si>
  <si>
    <t>czystości, porządku w gminach  ( Dz U z 2018  poz.1454)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</si>
  <si>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</si>
  <si>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</si>
  <si>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Sławomir Kowal</t>
  </si>
  <si>
    <t xml:space="preserve"> - wydatki na zakupy inwestycyjne jednostek budżetowych w tym:</t>
  </si>
  <si>
    <t xml:space="preserve"> - zwrot dotacji oraz płatności, w tym wykorzystanych niezgodnie z przeznaczeniem lub wykorzystanych z naruszeniem procedur, o których mowa w art.. 184 ustawy, pobranych nienależnie lub w nadmiernej wysokości.</t>
  </si>
  <si>
    <t xml:space="preserve"> - odsetki od  dotacji oraz płatności: wykorzystanych niezgodnie z przeznaczeniem lub wykorzystanych z naruszeniem procedur, o których mowa w art.. 184 ustawy, pobranych nienależnie lub w nadmiernej wysokości.</t>
  </si>
  <si>
    <t xml:space="preserve"> - odsetki od  dotacji oraz platności: wykorzystanych niezgodnie z przeznaczeniem lub wykorzystanych z naruszeniem procedur, o których mowa w art.. 184 ustawy, pobranych nienależnie lub w nadmiernej wysokości.</t>
  </si>
  <si>
    <t xml:space="preserve"> - zwrot dotacji oraz platności, w tym wykorzystanych niezgodnie z przeznaczeniem lub wykorzystanych z naruszeniem procedur, o których mowa w art.. 184 ustawy, pobranych nienależnielub w nadmiernej wysokości.</t>
  </si>
  <si>
    <t>Nr IV/20/2019</t>
  </si>
  <si>
    <t xml:space="preserve">z dnia 22 stycznia 2019 </t>
  </si>
  <si>
    <t xml:space="preserve">Na podstawie art. 18 ust 2 pkt 4 i pkt 9 lit..d,pkt 10  ustawy z dnia 8 marca 1990r o samorządzie gminnym (Dz U z 2018r  poz. 994 ) oraz art. 211, art. 212, art. 214, art. 215,art. 217,art.  221, art. 222, art. 235,art. 236,art.237, art. 239 , art 258 ust.1 i 2 art. 264 ustawy z dnia 27 sierpnia 2009r o finansach publicznych (Dz. U z 2017r poz. 2077 )   </t>
  </si>
  <si>
    <t>Gospodarka odpadami komunalnymi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</si>
</sst>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4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3" fontId="2" fillId="0" borderId="14" xfId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3" fontId="2" fillId="0" borderId="16" xfId="1" applyFont="1" applyBorder="1" applyAlignment="1">
      <alignment horizontal="right" vertical="center"/>
    </xf>
    <xf numFmtId="43" fontId="3" fillId="0" borderId="14" xfId="1" applyFont="1" applyBorder="1" applyAlignment="1">
      <alignment horizontal="right" vertical="center"/>
    </xf>
    <xf numFmtId="43" fontId="3" fillId="0" borderId="18" xfId="1" applyFont="1" applyBorder="1" applyAlignment="1">
      <alignment horizontal="right" vertical="center"/>
    </xf>
    <xf numFmtId="43" fontId="3" fillId="0" borderId="17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5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 applyAlignment="1">
      <alignment vertical="top" wrapText="1"/>
    </xf>
    <xf numFmtId="0" fontId="3" fillId="0" borderId="7" xfId="0" applyFont="1" applyBorder="1"/>
    <xf numFmtId="0" fontId="3" fillId="0" borderId="3" xfId="0" applyFont="1" applyBorder="1" applyAlignment="1">
      <alignment vertical="top" wrapText="1"/>
    </xf>
    <xf numFmtId="43" fontId="3" fillId="0" borderId="0" xfId="0" applyNumberFormat="1" applyFont="1"/>
    <xf numFmtId="0" fontId="2" fillId="0" borderId="0" xfId="0" applyFont="1" applyBorder="1"/>
    <xf numFmtId="0" fontId="2" fillId="0" borderId="20" xfId="0" applyFont="1" applyBorder="1"/>
    <xf numFmtId="0" fontId="2" fillId="0" borderId="7" xfId="0" applyFont="1" applyBorder="1"/>
    <xf numFmtId="0" fontId="3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3" fillId="0" borderId="2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3" fontId="3" fillId="0" borderId="1" xfId="0" applyNumberFormat="1" applyFont="1" applyBorder="1"/>
    <xf numFmtId="43" fontId="3" fillId="0" borderId="2" xfId="0" applyNumberFormat="1" applyFont="1" applyBorder="1"/>
    <xf numFmtId="43" fontId="3" fillId="0" borderId="13" xfId="0" applyNumberFormat="1" applyFont="1" applyBorder="1"/>
    <xf numFmtId="43" fontId="3" fillId="0" borderId="3" xfId="0" applyNumberFormat="1" applyFont="1" applyBorder="1"/>
    <xf numFmtId="0" fontId="2" fillId="2" borderId="21" xfId="0" applyFont="1" applyFill="1" applyBorder="1" applyAlignment="1">
      <alignment horizontal="center" vertical="center" wrapText="1"/>
    </xf>
    <xf numFmtId="0" fontId="3" fillId="0" borderId="24" xfId="0" applyFont="1" applyBorder="1"/>
    <xf numFmtId="43" fontId="2" fillId="0" borderId="21" xfId="0" applyNumberFormat="1" applyFont="1" applyBorder="1"/>
    <xf numFmtId="0" fontId="2" fillId="2" borderId="2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3" fontId="3" fillId="0" borderId="14" xfId="0" applyNumberFormat="1" applyFont="1" applyBorder="1"/>
    <xf numFmtId="43" fontId="3" fillId="0" borderId="15" xfId="0" applyNumberFormat="1" applyFont="1" applyBorder="1"/>
    <xf numFmtId="43" fontId="2" fillId="0" borderId="1" xfId="0" applyNumberFormat="1" applyFont="1" applyBorder="1"/>
    <xf numFmtId="0" fontId="3" fillId="0" borderId="27" xfId="0" applyFont="1" applyBorder="1"/>
    <xf numFmtId="0" fontId="3" fillId="0" borderId="28" xfId="0" applyFont="1" applyBorder="1"/>
    <xf numFmtId="43" fontId="2" fillId="0" borderId="3" xfId="0" applyNumberFormat="1" applyFont="1" applyBorder="1"/>
    <xf numFmtId="0" fontId="3" fillId="2" borderId="2" xfId="0" applyFont="1" applyFill="1" applyBorder="1" applyAlignment="1">
      <alignment horizontal="center" vertical="top" wrapText="1"/>
    </xf>
    <xf numFmtId="43" fontId="2" fillId="0" borderId="21" xfId="1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5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15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29" xfId="0" applyNumberFormat="1" applyFont="1" applyBorder="1"/>
    <xf numFmtId="43" fontId="3" fillId="0" borderId="16" xfId="0" applyNumberFormat="1" applyFont="1" applyBorder="1"/>
    <xf numFmtId="43" fontId="2" fillId="0" borderId="2" xfId="0" applyNumberFormat="1" applyFont="1" applyBorder="1" applyAlignment="1">
      <alignment vertical="center"/>
    </xf>
    <xf numFmtId="43" fontId="2" fillId="0" borderId="2" xfId="0" applyNumberFormat="1" applyFont="1" applyBorder="1"/>
    <xf numFmtId="0" fontId="2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43" fontId="3" fillId="0" borderId="7" xfId="1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3" fontId="3" fillId="0" borderId="16" xfId="1" applyFont="1" applyBorder="1" applyAlignment="1">
      <alignment horizontal="right" vertical="center"/>
    </xf>
    <xf numFmtId="43" fontId="2" fillId="0" borderId="21" xfId="1" applyFont="1" applyBorder="1" applyAlignment="1">
      <alignment horizontal="right" vertical="center"/>
    </xf>
    <xf numFmtId="43" fontId="3" fillId="0" borderId="29" xfId="1" applyFont="1" applyBorder="1" applyAlignment="1">
      <alignment horizontal="right" vertical="center"/>
    </xf>
    <xf numFmtId="43" fontId="2" fillId="0" borderId="0" xfId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left" vertical="center" indent="4"/>
    </xf>
    <xf numFmtId="43" fontId="3" fillId="0" borderId="15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43" fontId="2" fillId="0" borderId="13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/>
    <xf numFmtId="43" fontId="3" fillId="0" borderId="15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43" fontId="2" fillId="0" borderId="13" xfId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3" fillId="0" borderId="0" xfId="0" applyFont="1" applyBorder="1"/>
    <xf numFmtId="43" fontId="2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0" xfId="0" applyFont="1" applyBorder="1"/>
    <xf numFmtId="0" fontId="2" fillId="0" borderId="5" xfId="0" applyFont="1" applyBorder="1" applyAlignment="1">
      <alignment vertical="center" wrapText="1"/>
    </xf>
    <xf numFmtId="43" fontId="2" fillId="0" borderId="21" xfId="0" applyNumberFormat="1" applyFont="1" applyBorder="1" applyAlignment="1">
      <alignment vertical="center"/>
    </xf>
    <xf numFmtId="43" fontId="3" fillId="0" borderId="29" xfId="1" applyFont="1" applyBorder="1" applyAlignment="1">
      <alignment vertical="center" wrapText="1"/>
    </xf>
    <xf numFmtId="43" fontId="3" fillId="0" borderId="14" xfId="1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43" fontId="3" fillId="0" borderId="16" xfId="0" applyNumberFormat="1" applyFont="1" applyBorder="1" applyAlignment="1">
      <alignment vertical="center"/>
    </xf>
    <xf numFmtId="0" fontId="3" fillId="2" borderId="2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3" fontId="3" fillId="0" borderId="35" xfId="1" applyFont="1" applyBorder="1" applyAlignment="1">
      <alignment horizontal="right" vertical="center"/>
    </xf>
    <xf numFmtId="43" fontId="2" fillId="0" borderId="15" xfId="0" applyNumberFormat="1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center" vertical="center" wrapText="1"/>
    </xf>
    <xf numFmtId="43" fontId="3" fillId="0" borderId="16" xfId="0" applyNumberFormat="1" applyFont="1" applyBorder="1" applyAlignment="1">
      <alignment horizontal="center" vertical="center" wrapText="1"/>
    </xf>
    <xf numFmtId="43" fontId="3" fillId="0" borderId="14" xfId="1" applyFont="1" applyBorder="1" applyAlignment="1">
      <alignment horizontal="center" vertical="center" wrapText="1"/>
    </xf>
    <xf numFmtId="43" fontId="3" fillId="0" borderId="16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13" xfId="1" applyFont="1" applyBorder="1" applyAlignment="1">
      <alignment horizontal="right" vertical="center"/>
    </xf>
    <xf numFmtId="43" fontId="3" fillId="0" borderId="15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43" fontId="2" fillId="0" borderId="3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/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9" xfId="0" applyFont="1" applyBorder="1" applyAlignment="1">
      <alignment wrapText="1"/>
    </xf>
    <xf numFmtId="0" fontId="2" fillId="0" borderId="19" xfId="0" applyFont="1" applyBorder="1"/>
    <xf numFmtId="0" fontId="2" fillId="0" borderId="26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2" xfId="0" applyFont="1" applyBorder="1"/>
    <xf numFmtId="0" fontId="2" fillId="0" borderId="23" xfId="0" applyFont="1" applyBorder="1"/>
    <xf numFmtId="0" fontId="2" fillId="0" borderId="38" xfId="0" applyFont="1" applyBorder="1"/>
    <xf numFmtId="0" fontId="3" fillId="0" borderId="32" xfId="0" applyFont="1" applyBorder="1"/>
    <xf numFmtId="0" fontId="3" fillId="0" borderId="38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26" xfId="0" applyFont="1" applyBorder="1"/>
    <xf numFmtId="0" fontId="3" fillId="0" borderId="37" xfId="0" applyFont="1" applyBorder="1"/>
    <xf numFmtId="0" fontId="3" fillId="0" borderId="19" xfId="0" applyFont="1" applyBorder="1"/>
    <xf numFmtId="0" fontId="2" fillId="0" borderId="39" xfId="0" applyFont="1" applyBorder="1"/>
    <xf numFmtId="0" fontId="3" fillId="0" borderId="31" xfId="0" applyFont="1" applyBorder="1"/>
    <xf numFmtId="0" fontId="3" fillId="0" borderId="39" xfId="0" applyFont="1" applyBorder="1"/>
    <xf numFmtId="0" fontId="3" fillId="0" borderId="10" xfId="0" applyFont="1" applyBorder="1" applyAlignment="1">
      <alignment horizontal="left"/>
    </xf>
    <xf numFmtId="0" fontId="3" fillId="0" borderId="26" xfId="0" applyFont="1" applyFill="1" applyBorder="1"/>
    <xf numFmtId="0" fontId="3" fillId="0" borderId="3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11" xfId="0" applyFont="1" applyBorder="1"/>
    <xf numFmtId="49" fontId="3" fillId="0" borderId="10" xfId="0" applyNumberFormat="1" applyFont="1" applyBorder="1"/>
    <xf numFmtId="49" fontId="3" fillId="0" borderId="11" xfId="0" applyNumberFormat="1" applyFont="1" applyBorder="1"/>
    <xf numFmtId="0" fontId="5" fillId="0" borderId="0" xfId="0" applyFont="1" applyAlignment="1"/>
    <xf numFmtId="2" fontId="3" fillId="0" borderId="2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43" fontId="2" fillId="0" borderId="13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43" fontId="2" fillId="0" borderId="13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right" vertical="center"/>
    </xf>
    <xf numFmtId="43" fontId="3" fillId="0" borderId="15" xfId="0" applyNumberFormat="1" applyFont="1" applyBorder="1" applyAlignment="1">
      <alignment vertical="center"/>
    </xf>
    <xf numFmtId="0" fontId="3" fillId="0" borderId="0" xfId="0" quotePrefix="1" applyFont="1" applyBorder="1" applyAlignment="1">
      <alignment vertical="center" wrapText="1"/>
    </xf>
    <xf numFmtId="43" fontId="3" fillId="0" borderId="15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3" fontId="3" fillId="0" borderId="15" xfId="0" applyNumberFormat="1" applyFont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43" fontId="3" fillId="0" borderId="20" xfId="0" applyNumberFormat="1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quotePrefix="1" applyFont="1" applyFill="1" applyBorder="1" applyAlignment="1">
      <alignment vertical="center" wrapText="1"/>
    </xf>
    <xf numFmtId="0" fontId="3" fillId="2" borderId="12" xfId="0" quotePrefix="1" applyFont="1" applyFill="1" applyBorder="1" applyAlignment="1">
      <alignment vertical="center" wrapText="1"/>
    </xf>
    <xf numFmtId="0" fontId="3" fillId="0" borderId="9" xfId="0" quotePrefix="1" applyFont="1" applyBorder="1" applyAlignment="1">
      <alignment vertical="center" wrapText="1"/>
    </xf>
    <xf numFmtId="43" fontId="3" fillId="0" borderId="14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/>
    </xf>
    <xf numFmtId="43" fontId="3" fillId="0" borderId="15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3" fontId="3" fillId="0" borderId="17" xfId="1" applyFont="1" applyBorder="1" applyAlignment="1">
      <alignment horizontal="right" vertical="center"/>
    </xf>
    <xf numFmtId="43" fontId="3" fillId="0" borderId="35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3" fillId="0" borderId="7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13" xfId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4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2" fillId="0" borderId="6" xfId="0" quotePrefix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3" fontId="3" fillId="0" borderId="10" xfId="1" applyFont="1" applyBorder="1" applyAlignment="1">
      <alignment horizontal="right" vertical="center"/>
    </xf>
    <xf numFmtId="43" fontId="3" fillId="0" borderId="21" xfId="1" applyFont="1" applyBorder="1" applyAlignment="1">
      <alignment horizontal="right" vertical="center"/>
    </xf>
    <xf numFmtId="0" fontId="3" fillId="0" borderId="3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4" xfId="1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 wrapText="1"/>
    </xf>
    <xf numFmtId="43" fontId="2" fillId="0" borderId="21" xfId="1" applyFont="1" applyFill="1" applyBorder="1" applyAlignment="1">
      <alignment horizontal="right" vertical="center"/>
    </xf>
    <xf numFmtId="43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0" borderId="10" xfId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0" xfId="0" quotePrefix="1" applyFont="1" applyBorder="1" applyAlignment="1">
      <alignment wrapText="1"/>
    </xf>
    <xf numFmtId="0" fontId="3" fillId="0" borderId="10" xfId="0" quotePrefix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3" fillId="0" borderId="48" xfId="1" applyFont="1" applyBorder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0" fontId="3" fillId="0" borderId="35" xfId="0" quotePrefix="1" applyFont="1" applyBorder="1" applyAlignment="1">
      <alignment vertical="center" wrapText="1"/>
    </xf>
    <xf numFmtId="0" fontId="3" fillId="0" borderId="17" xfId="0" quotePrefix="1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43" fontId="3" fillId="0" borderId="50" xfId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1" xfId="0" quotePrefix="1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43" fontId="2" fillId="0" borderId="16" xfId="1" applyFont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44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center" wrapText="1"/>
    </xf>
    <xf numFmtId="43" fontId="2" fillId="0" borderId="16" xfId="0" applyNumberFormat="1" applyFont="1" applyBorder="1"/>
    <xf numFmtId="0" fontId="3" fillId="0" borderId="23" xfId="0" applyFont="1" applyBorder="1" applyAlignment="1">
      <alignment vertical="center" wrapText="1"/>
    </xf>
    <xf numFmtId="43" fontId="3" fillId="0" borderId="0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4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3" fontId="2" fillId="0" borderId="33" xfId="1" applyFont="1" applyBorder="1" applyAlignment="1">
      <alignment horizontal="right" vertical="center"/>
    </xf>
    <xf numFmtId="43" fontId="3" fillId="0" borderId="20" xfId="1" applyFont="1" applyBorder="1" applyAlignment="1">
      <alignment horizontal="right" vertical="center"/>
    </xf>
    <xf numFmtId="0" fontId="3" fillId="0" borderId="5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43" fontId="7" fillId="0" borderId="53" xfId="1" applyFont="1" applyBorder="1" applyAlignment="1">
      <alignment horizontal="right" vertical="center"/>
    </xf>
    <xf numFmtId="43" fontId="2" fillId="0" borderId="0" xfId="0" applyNumberFormat="1" applyFont="1" applyBorder="1"/>
    <xf numFmtId="43" fontId="2" fillId="0" borderId="15" xfId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3" fontId="2" fillId="0" borderId="13" xfId="1" applyFont="1" applyBorder="1" applyAlignment="1">
      <alignment horizontal="right" vertical="center"/>
    </xf>
    <xf numFmtId="0" fontId="3" fillId="0" borderId="0" xfId="0" applyFont="1" applyBorder="1"/>
    <xf numFmtId="43" fontId="3" fillId="0" borderId="7" xfId="1" applyFont="1" applyBorder="1" applyAlignment="1">
      <alignment horizontal="right" vertical="center"/>
    </xf>
    <xf numFmtId="43" fontId="3" fillId="0" borderId="17" xfId="1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/>
    <xf numFmtId="0" fontId="2" fillId="0" borderId="7" xfId="0" applyFont="1" applyBorder="1" applyAlignment="1">
      <alignment vertical="center" wrapText="1"/>
    </xf>
    <xf numFmtId="43" fontId="2" fillId="0" borderId="7" xfId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43" fontId="3" fillId="0" borderId="2" xfId="1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3" fontId="2" fillId="0" borderId="17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3" fontId="3" fillId="0" borderId="35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3" fillId="0" borderId="19" xfId="1" applyFont="1" applyBorder="1" applyAlignment="1">
      <alignment vertical="center"/>
    </xf>
    <xf numFmtId="0" fontId="3" fillId="0" borderId="53" xfId="0" applyFont="1" applyBorder="1" applyAlignment="1">
      <alignment vertical="center" wrapText="1"/>
    </xf>
    <xf numFmtId="43" fontId="3" fillId="0" borderId="15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43" fontId="2" fillId="0" borderId="53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43" fontId="11" fillId="0" borderId="14" xfId="1" applyFont="1" applyBorder="1" applyAlignment="1">
      <alignment horizontal="right" vertical="center"/>
    </xf>
    <xf numFmtId="43" fontId="11" fillId="0" borderId="13" xfId="1" applyFont="1" applyBorder="1" applyAlignment="1">
      <alignment horizontal="right" vertical="center"/>
    </xf>
    <xf numFmtId="43" fontId="11" fillId="0" borderId="18" xfId="1" applyFont="1" applyBorder="1" applyAlignment="1">
      <alignment horizontal="right" vertical="center"/>
    </xf>
    <xf numFmtId="43" fontId="11" fillId="0" borderId="14" xfId="0" applyNumberFormat="1" applyFont="1" applyBorder="1"/>
    <xf numFmtId="43" fontId="11" fillId="0" borderId="38" xfId="0" applyNumberFormat="1" applyFont="1" applyBorder="1"/>
    <xf numFmtId="43" fontId="2" fillId="0" borderId="53" xfId="0" applyNumberFormat="1" applyFont="1" applyBorder="1"/>
    <xf numFmtId="0" fontId="9" fillId="0" borderId="12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43" fontId="3" fillId="0" borderId="7" xfId="0" applyNumberFormat="1" applyFont="1" applyBorder="1" applyAlignment="1">
      <alignment horizontal="center"/>
    </xf>
    <xf numFmtId="43" fontId="2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3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0" fontId="3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3" fontId="3" fillId="0" borderId="2" xfId="1" applyFont="1" applyBorder="1" applyAlignment="1">
      <alignment horizontal="right" vertical="center"/>
    </xf>
    <xf numFmtId="43" fontId="6" fillId="0" borderId="14" xfId="1" applyFont="1" applyBorder="1" applyAlignment="1">
      <alignment horizontal="right"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7" xfId="1" applyFont="1" applyBorder="1" applyAlignment="1">
      <alignment horizontal="right" vertical="center"/>
    </xf>
    <xf numFmtId="43" fontId="2" fillId="0" borderId="11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4"/>
    </xf>
    <xf numFmtId="43" fontId="2" fillId="0" borderId="7" xfId="1" applyFont="1" applyBorder="1" applyAlignment="1">
      <alignment vertical="center"/>
    </xf>
    <xf numFmtId="0" fontId="2" fillId="0" borderId="11" xfId="0" applyFont="1" applyBorder="1" applyAlignment="1">
      <alignment horizontal="left" vertical="center" indent="4"/>
    </xf>
    <xf numFmtId="0" fontId="3" fillId="0" borderId="51" xfId="0" applyFont="1" applyBorder="1" applyAlignment="1">
      <alignment vertical="center" wrapText="1"/>
    </xf>
    <xf numFmtId="43" fontId="3" fillId="0" borderId="46" xfId="1" applyFont="1" applyBorder="1" applyAlignment="1">
      <alignment horizontal="right" vertical="center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8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3" fontId="6" fillId="0" borderId="0" xfId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3" fillId="0" borderId="58" xfId="0" quotePrefix="1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43" fontId="2" fillId="0" borderId="18" xfId="1" applyFont="1" applyBorder="1" applyAlignment="1">
      <alignment horizontal="right" vertical="center"/>
    </xf>
    <xf numFmtId="49" fontId="2" fillId="0" borderId="5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25" xfId="0" applyFont="1" applyBorder="1" applyAlignment="1">
      <alignment horizontal="left" vertical="center" wrapText="1" indent="2"/>
    </xf>
    <xf numFmtId="43" fontId="3" fillId="0" borderId="13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4"/>
    </xf>
    <xf numFmtId="43" fontId="3" fillId="0" borderId="11" xfId="1" applyFont="1" applyBorder="1" applyAlignment="1">
      <alignment horizontal="center" vertical="center"/>
    </xf>
    <xf numFmtId="0" fontId="3" fillId="0" borderId="0" xfId="0" applyFont="1" applyBorder="1"/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43" fontId="2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4"/>
    </xf>
    <xf numFmtId="43" fontId="3" fillId="0" borderId="34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4"/>
    </xf>
    <xf numFmtId="43" fontId="2" fillId="0" borderId="7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indent="4"/>
    </xf>
    <xf numFmtId="0" fontId="3" fillId="0" borderId="8" xfId="0" applyFont="1" applyBorder="1" applyAlignment="1">
      <alignment horizontal="left" vertical="center" wrapText="1" indent="3"/>
    </xf>
    <xf numFmtId="43" fontId="3" fillId="0" borderId="1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/>
    <xf numFmtId="43" fontId="3" fillId="0" borderId="7" xfId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2" fillId="0" borderId="57" xfId="1" applyFont="1" applyBorder="1" applyAlignment="1">
      <alignment horizontal="center" vertical="center"/>
    </xf>
    <xf numFmtId="43" fontId="2" fillId="0" borderId="44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quotePrefix="1" applyFont="1" applyAlignment="1">
      <alignment vertical="center" wrapText="1"/>
    </xf>
    <xf numFmtId="43" fontId="2" fillId="0" borderId="1" xfId="1" applyFont="1" applyBorder="1" applyAlignment="1">
      <alignment horizontal="right" vertical="center"/>
    </xf>
    <xf numFmtId="43" fontId="2" fillId="0" borderId="3" xfId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43" fontId="2" fillId="0" borderId="15" xfId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4"/>
    </xf>
    <xf numFmtId="0" fontId="3" fillId="0" borderId="11" xfId="0" applyFont="1" applyBorder="1" applyAlignment="1">
      <alignment horizontal="left" vertical="center" wrapText="1" indent="4"/>
    </xf>
    <xf numFmtId="43" fontId="3" fillId="0" borderId="10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13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3" fillId="0" borderId="15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quotePrefix="1" applyFont="1" applyAlignment="1">
      <alignment horizontal="left" vertical="center" wrapText="1"/>
    </xf>
    <xf numFmtId="43" fontId="2" fillId="0" borderId="2" xfId="1" applyFont="1" applyBorder="1" applyAlignment="1">
      <alignment horizontal="right" vertical="center"/>
    </xf>
    <xf numFmtId="0" fontId="3" fillId="0" borderId="0" xfId="0" applyFont="1" applyBorder="1"/>
    <xf numFmtId="43" fontId="2" fillId="0" borderId="2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43" fontId="3" fillId="0" borderId="7" xfId="1" applyFont="1" applyBorder="1" applyAlignment="1">
      <alignment horizontal="right" vertical="center"/>
    </xf>
    <xf numFmtId="43" fontId="3" fillId="0" borderId="10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15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17" xfId="1" applyFont="1" applyBorder="1" applyAlignment="1">
      <alignment horizontal="right" vertical="center"/>
    </xf>
    <xf numFmtId="43" fontId="3" fillId="0" borderId="35" xfId="1" applyFont="1" applyBorder="1" applyAlignment="1">
      <alignment horizontal="right" vertical="center"/>
    </xf>
    <xf numFmtId="43" fontId="3" fillId="0" borderId="15" xfId="1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43" fontId="3" fillId="0" borderId="15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3" fillId="0" borderId="10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3" fillId="2" borderId="9" xfId="0" quotePrefix="1" applyFont="1" applyFill="1" applyBorder="1" applyAlignment="1">
      <alignment vertical="center" wrapText="1"/>
    </xf>
    <xf numFmtId="0" fontId="3" fillId="2" borderId="5" xfId="0" quotePrefix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3" fontId="2" fillId="0" borderId="7" xfId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2" fillId="3" borderId="15" xfId="1" applyFont="1" applyFill="1" applyBorder="1" applyAlignment="1">
      <alignment horizontal="right" vertical="center"/>
    </xf>
    <xf numFmtId="43" fontId="2" fillId="3" borderId="2" xfId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3" fontId="2" fillId="0" borderId="35" xfId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0" borderId="25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31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9"/>
  <sheetViews>
    <sheetView tabSelected="1" view="pageLayout" topLeftCell="A1015" zoomScaleNormal="90" workbookViewId="0">
      <selection activeCell="F1023" sqref="F1023"/>
    </sheetView>
  </sheetViews>
  <sheetFormatPr defaultColWidth="9" defaultRowHeight="15.75" x14ac:dyDescent="0.25"/>
  <cols>
    <col min="1" max="1" width="11.85546875" style="43" bestFit="1" customWidth="1"/>
    <col min="2" max="2" width="53.28515625" style="43" customWidth="1"/>
    <col min="3" max="3" width="21" style="43" customWidth="1"/>
    <col min="4" max="4" width="15.5703125" style="43" bestFit="1" customWidth="1"/>
    <col min="5" max="16384" width="9" style="43"/>
  </cols>
  <sheetData>
    <row r="1" spans="1:3" x14ac:dyDescent="0.25">
      <c r="A1" s="1" t="s">
        <v>0</v>
      </c>
      <c r="B1" s="501" t="s">
        <v>632</v>
      </c>
    </row>
    <row r="2" spans="1:3" x14ac:dyDescent="0.25">
      <c r="A2" s="1" t="s">
        <v>1</v>
      </c>
      <c r="B2" s="501" t="s">
        <v>735</v>
      </c>
    </row>
    <row r="3" spans="1:3" x14ac:dyDescent="0.25">
      <c r="A3" s="1"/>
      <c r="B3" s="501" t="s">
        <v>736</v>
      </c>
    </row>
    <row r="4" spans="1:3" x14ac:dyDescent="0.25">
      <c r="A4" s="1" t="s">
        <v>2</v>
      </c>
    </row>
    <row r="5" spans="1:3" ht="81.75" customHeight="1" x14ac:dyDescent="0.25">
      <c r="A5" s="550" t="s">
        <v>737</v>
      </c>
      <c r="B5" s="550"/>
      <c r="C5" s="550"/>
    </row>
    <row r="6" spans="1:3" x14ac:dyDescent="0.25">
      <c r="A6" s="2" t="s">
        <v>3</v>
      </c>
    </row>
    <row r="7" spans="1:3" x14ac:dyDescent="0.25">
      <c r="A7" s="551" t="s">
        <v>4</v>
      </c>
      <c r="B7" s="551"/>
    </row>
    <row r="8" spans="1:3" x14ac:dyDescent="0.25">
      <c r="A8" s="551" t="s">
        <v>5</v>
      </c>
      <c r="B8" s="551"/>
    </row>
    <row r="9" spans="1:3" x14ac:dyDescent="0.25">
      <c r="A9" s="25"/>
    </row>
    <row r="10" spans="1:3" x14ac:dyDescent="0.25">
      <c r="A10" s="1" t="s">
        <v>6</v>
      </c>
    </row>
    <row r="11" spans="1:3" x14ac:dyDescent="0.25">
      <c r="A11" s="1"/>
    </row>
    <row r="12" spans="1:3" x14ac:dyDescent="0.25">
      <c r="A12" s="392" t="s">
        <v>669</v>
      </c>
      <c r="B12" s="392"/>
      <c r="C12" s="412">
        <f>C187</f>
        <v>44275768.32</v>
      </c>
    </row>
    <row r="13" spans="1:3" x14ac:dyDescent="0.25">
      <c r="A13" s="2" t="s">
        <v>7</v>
      </c>
    </row>
    <row r="14" spans="1:3" s="121" customFormat="1" x14ac:dyDescent="0.25">
      <c r="A14" s="618" t="s">
        <v>710</v>
      </c>
      <c r="B14" s="618"/>
      <c r="C14" s="413">
        <f>C189</f>
        <v>43258879.32</v>
      </c>
    </row>
    <row r="15" spans="1:3" x14ac:dyDescent="0.25">
      <c r="A15" s="618" t="s">
        <v>668</v>
      </c>
      <c r="B15" s="618"/>
      <c r="C15" s="48">
        <f>C190</f>
        <v>1016889</v>
      </c>
    </row>
    <row r="16" spans="1:3" x14ac:dyDescent="0.25">
      <c r="A16" s="2" t="s">
        <v>8</v>
      </c>
    </row>
    <row r="17" spans="1:4" x14ac:dyDescent="0.25">
      <c r="A17" s="298"/>
    </row>
    <row r="18" spans="1:4" x14ac:dyDescent="0.25">
      <c r="A18" s="378"/>
    </row>
    <row r="19" spans="1:4" x14ac:dyDescent="0.25">
      <c r="A19" s="2"/>
    </row>
    <row r="20" spans="1:4" ht="16.5" thickBot="1" x14ac:dyDescent="0.3">
      <c r="A20" s="2" t="s">
        <v>9</v>
      </c>
      <c r="D20" s="44"/>
    </row>
    <row r="21" spans="1:4" x14ac:dyDescent="0.25">
      <c r="A21" s="32" t="s">
        <v>10</v>
      </c>
      <c r="B21" s="561" t="s">
        <v>13</v>
      </c>
      <c r="C21" s="558" t="s">
        <v>665</v>
      </c>
      <c r="D21" s="580"/>
    </row>
    <row r="22" spans="1:4" x14ac:dyDescent="0.25">
      <c r="A22" s="33" t="s">
        <v>11</v>
      </c>
      <c r="B22" s="562"/>
      <c r="C22" s="559"/>
      <c r="D22" s="580"/>
    </row>
    <row r="23" spans="1:4" ht="16.5" thickBot="1" x14ac:dyDescent="0.3">
      <c r="A23" s="10" t="s">
        <v>12</v>
      </c>
      <c r="B23" s="563"/>
      <c r="C23" s="560"/>
      <c r="D23" s="580"/>
    </row>
    <row r="24" spans="1:4" ht="32.25" thickBot="1" x14ac:dyDescent="0.3">
      <c r="A24" s="381">
        <v>400</v>
      </c>
      <c r="B24" s="5" t="s">
        <v>14</v>
      </c>
      <c r="C24" s="11">
        <f>C25</f>
        <v>20000</v>
      </c>
      <c r="D24" s="44"/>
    </row>
    <row r="25" spans="1:4" ht="16.5" thickBot="1" x14ac:dyDescent="0.3">
      <c r="A25" s="31">
        <v>40004</v>
      </c>
      <c r="B25" s="12" t="s">
        <v>15</v>
      </c>
      <c r="C25" s="11">
        <f>C26</f>
        <v>20000</v>
      </c>
      <c r="D25" s="44"/>
    </row>
    <row r="26" spans="1:4" ht="16.5" thickBot="1" x14ac:dyDescent="0.3">
      <c r="A26" s="30"/>
      <c r="B26" s="6" t="s">
        <v>16</v>
      </c>
      <c r="C26" s="17">
        <f>C27</f>
        <v>20000</v>
      </c>
      <c r="D26" s="44"/>
    </row>
    <row r="27" spans="1:4" ht="63" x14ac:dyDescent="0.25">
      <c r="A27" s="368">
        <v>6290</v>
      </c>
      <c r="B27" s="7" t="s">
        <v>17</v>
      </c>
      <c r="C27" s="17">
        <v>20000</v>
      </c>
      <c r="D27" s="44"/>
    </row>
    <row r="28" spans="1:4" x14ac:dyDescent="0.25">
      <c r="A28" s="387" t="s">
        <v>622</v>
      </c>
      <c r="B28" s="373" t="s">
        <v>623</v>
      </c>
      <c r="C28" s="389">
        <f>C29</f>
        <v>190889</v>
      </c>
      <c r="D28" s="370"/>
    </row>
    <row r="29" spans="1:4" x14ac:dyDescent="0.25">
      <c r="A29" s="367" t="s">
        <v>624</v>
      </c>
      <c r="B29" s="373" t="s">
        <v>625</v>
      </c>
      <c r="C29" s="372">
        <f>C30</f>
        <v>190889</v>
      </c>
      <c r="D29" s="370"/>
    </row>
    <row r="30" spans="1:4" x14ac:dyDescent="0.25">
      <c r="A30" s="367"/>
      <c r="B30" s="373" t="s">
        <v>16</v>
      </c>
      <c r="C30" s="372">
        <f>C31</f>
        <v>190889</v>
      </c>
      <c r="D30" s="370"/>
    </row>
    <row r="31" spans="1:4" ht="90" customHeight="1" x14ac:dyDescent="0.25">
      <c r="A31" s="367" t="s">
        <v>588</v>
      </c>
      <c r="B31" s="373" t="s">
        <v>589</v>
      </c>
      <c r="C31" s="372">
        <v>190889</v>
      </c>
      <c r="D31" s="370"/>
    </row>
    <row r="32" spans="1:4" ht="15" customHeight="1" x14ac:dyDescent="0.25">
      <c r="A32" s="529">
        <v>700</v>
      </c>
      <c r="B32" s="547" t="s">
        <v>18</v>
      </c>
      <c r="C32" s="520">
        <f>+C34</f>
        <v>26993</v>
      </c>
      <c r="D32" s="44"/>
    </row>
    <row r="33" spans="1:4" ht="15.75" customHeight="1" thickBot="1" x14ac:dyDescent="0.3">
      <c r="A33" s="530"/>
      <c r="B33" s="514"/>
      <c r="C33" s="557"/>
      <c r="D33" s="44"/>
    </row>
    <row r="34" spans="1:4" ht="16.5" thickBot="1" x14ac:dyDescent="0.3">
      <c r="A34" s="31">
        <v>70005</v>
      </c>
      <c r="B34" s="5" t="s">
        <v>19</v>
      </c>
      <c r="C34" s="11">
        <f>C35</f>
        <v>26993</v>
      </c>
      <c r="D34" s="44"/>
    </row>
    <row r="35" spans="1:4" ht="21" customHeight="1" x14ac:dyDescent="0.25">
      <c r="A35" s="533"/>
      <c r="B35" s="535" t="s">
        <v>20</v>
      </c>
      <c r="C35" s="564">
        <f>SUM(C37:C37)</f>
        <v>26993</v>
      </c>
      <c r="D35" s="44"/>
    </row>
    <row r="36" spans="1:4" ht="15.75" customHeight="1" thickBot="1" x14ac:dyDescent="0.3">
      <c r="A36" s="534"/>
      <c r="B36" s="541"/>
      <c r="C36" s="565"/>
      <c r="D36" s="44"/>
    </row>
    <row r="37" spans="1:4" ht="63" x14ac:dyDescent="0.25">
      <c r="A37" s="308" t="s">
        <v>364</v>
      </c>
      <c r="B37" s="309" t="s">
        <v>21</v>
      </c>
      <c r="C37" s="17">
        <v>26993</v>
      </c>
      <c r="D37" s="44"/>
    </row>
    <row r="38" spans="1:4" ht="16.5" thickBot="1" x14ac:dyDescent="0.3">
      <c r="A38" s="306">
        <v>750</v>
      </c>
      <c r="B38" s="307" t="s">
        <v>22</v>
      </c>
      <c r="C38" s="11">
        <f>C40+C44+C47</f>
        <v>102989</v>
      </c>
      <c r="D38" s="44"/>
    </row>
    <row r="39" spans="1:4" ht="16.5" thickBot="1" x14ac:dyDescent="0.3">
      <c r="A39" s="31"/>
      <c r="B39" s="6" t="s">
        <v>23</v>
      </c>
      <c r="C39" s="11"/>
      <c r="D39" s="44"/>
    </row>
    <row r="40" spans="1:4" ht="16.5" thickBot="1" x14ac:dyDescent="0.3">
      <c r="A40" s="31">
        <v>75011</v>
      </c>
      <c r="B40" s="5" t="s">
        <v>24</v>
      </c>
      <c r="C40" s="11">
        <f>C41</f>
        <v>96889</v>
      </c>
      <c r="D40" s="44"/>
    </row>
    <row r="41" spans="1:4" ht="16.5" thickBot="1" x14ac:dyDescent="0.3">
      <c r="A41" s="31"/>
      <c r="B41" s="6" t="s">
        <v>20</v>
      </c>
      <c r="C41" s="17">
        <f>SUM(C42:C43)</f>
        <v>96889</v>
      </c>
      <c r="D41" s="44"/>
    </row>
    <row r="42" spans="1:4" ht="32.25" thickBot="1" x14ac:dyDescent="0.3">
      <c r="A42" s="301" t="s">
        <v>365</v>
      </c>
      <c r="B42" s="6" t="s">
        <v>608</v>
      </c>
      <c r="C42" s="17">
        <v>200</v>
      </c>
      <c r="D42" s="44"/>
    </row>
    <row r="43" spans="1:4" ht="79.5" customHeight="1" thickBot="1" x14ac:dyDescent="0.3">
      <c r="A43" s="30">
        <v>2010</v>
      </c>
      <c r="B43" s="6" t="s">
        <v>25</v>
      </c>
      <c r="C43" s="17">
        <v>96689</v>
      </c>
      <c r="D43" s="44"/>
    </row>
    <row r="44" spans="1:4" ht="33" customHeight="1" thickBot="1" x14ac:dyDescent="0.3">
      <c r="A44" s="31">
        <v>75023</v>
      </c>
      <c r="B44" s="12" t="s">
        <v>26</v>
      </c>
      <c r="C44" s="11">
        <f>C45</f>
        <v>6000</v>
      </c>
      <c r="D44" s="44"/>
    </row>
    <row r="45" spans="1:4" ht="16.5" thickBot="1" x14ac:dyDescent="0.3">
      <c r="A45" s="31"/>
      <c r="B45" s="14" t="s">
        <v>27</v>
      </c>
      <c r="C45" s="17">
        <f>C46</f>
        <v>6000</v>
      </c>
      <c r="D45" s="44"/>
    </row>
    <row r="46" spans="1:4" ht="32.25" thickBot="1" x14ac:dyDescent="0.3">
      <c r="A46" s="30" t="s">
        <v>366</v>
      </c>
      <c r="B46" s="6" t="s">
        <v>28</v>
      </c>
      <c r="C46" s="17">
        <v>6000</v>
      </c>
      <c r="D46" s="44"/>
    </row>
    <row r="47" spans="1:4" ht="33" customHeight="1" thickBot="1" x14ac:dyDescent="0.3">
      <c r="A47" s="31">
        <v>75045</v>
      </c>
      <c r="B47" s="12" t="s">
        <v>29</v>
      </c>
      <c r="C47" s="11">
        <f>C48</f>
        <v>100</v>
      </c>
      <c r="D47" s="44"/>
    </row>
    <row r="48" spans="1:4" ht="16.5" thickBot="1" x14ac:dyDescent="0.3">
      <c r="A48" s="30"/>
      <c r="B48" s="14" t="s">
        <v>27</v>
      </c>
      <c r="C48" s="17">
        <f>C49</f>
        <v>100</v>
      </c>
      <c r="D48" s="44"/>
    </row>
    <row r="49" spans="1:4" ht="79.5" customHeight="1" thickBot="1" x14ac:dyDescent="0.3">
      <c r="A49" s="30">
        <v>2010</v>
      </c>
      <c r="B49" s="6" t="s">
        <v>30</v>
      </c>
      <c r="C49" s="17">
        <v>100</v>
      </c>
      <c r="D49" s="44"/>
    </row>
    <row r="50" spans="1:4" ht="32.25" thickBot="1" x14ac:dyDescent="0.3">
      <c r="A50" s="381">
        <v>751</v>
      </c>
      <c r="B50" s="5" t="s">
        <v>31</v>
      </c>
      <c r="C50" s="520">
        <f>C52</f>
        <v>2237</v>
      </c>
      <c r="D50" s="44"/>
    </row>
    <row r="51" spans="1:4" ht="16.5" thickBot="1" x14ac:dyDescent="0.3">
      <c r="A51" s="31"/>
      <c r="B51" s="6" t="s">
        <v>23</v>
      </c>
      <c r="C51" s="557"/>
      <c r="D51" s="44"/>
    </row>
    <row r="52" spans="1:4" ht="32.25" thickBot="1" x14ac:dyDescent="0.3">
      <c r="A52" s="31">
        <v>75101</v>
      </c>
      <c r="B52" s="5" t="s">
        <v>31</v>
      </c>
      <c r="C52" s="11">
        <f>C53</f>
        <v>2237</v>
      </c>
      <c r="D52" s="44"/>
    </row>
    <row r="53" spans="1:4" ht="21.75" customHeight="1" thickBot="1" x14ac:dyDescent="0.3">
      <c r="A53" s="31"/>
      <c r="B53" s="6" t="s">
        <v>20</v>
      </c>
      <c r="C53" s="17">
        <f>C54</f>
        <v>2237</v>
      </c>
      <c r="D53" s="44"/>
    </row>
    <row r="54" spans="1:4" ht="98.25" customHeight="1" thickBot="1" x14ac:dyDescent="0.3">
      <c r="A54" s="30">
        <v>2010</v>
      </c>
      <c r="B54" s="6" t="s">
        <v>32</v>
      </c>
      <c r="C54" s="17">
        <v>2237</v>
      </c>
      <c r="D54" s="44"/>
    </row>
    <row r="55" spans="1:4" ht="47.25" x14ac:dyDescent="0.25">
      <c r="A55" s="454">
        <v>756</v>
      </c>
      <c r="B55" s="4" t="s">
        <v>35</v>
      </c>
      <c r="C55" s="520">
        <f>+C57+C60+C66+C76+C80</f>
        <v>8054193</v>
      </c>
      <c r="D55" s="44"/>
    </row>
    <row r="56" spans="1:4" x14ac:dyDescent="0.25">
      <c r="A56" s="459"/>
      <c r="B56" s="282" t="s">
        <v>23</v>
      </c>
      <c r="C56" s="625"/>
      <c r="D56" s="44"/>
    </row>
    <row r="57" spans="1:4" ht="33" customHeight="1" x14ac:dyDescent="0.25">
      <c r="A57" s="459">
        <v>75601</v>
      </c>
      <c r="B57" s="357" t="s">
        <v>36</v>
      </c>
      <c r="C57" s="458">
        <f>C58</f>
        <v>2000</v>
      </c>
      <c r="D57" s="44"/>
    </row>
    <row r="58" spans="1:4" ht="16.5" thickBot="1" x14ac:dyDescent="0.3">
      <c r="A58" s="31"/>
      <c r="B58" s="6" t="s">
        <v>20</v>
      </c>
      <c r="C58" s="17">
        <f>C59</f>
        <v>2000</v>
      </c>
      <c r="D58" s="44"/>
    </row>
    <row r="59" spans="1:4" ht="31.5" x14ac:dyDescent="0.25">
      <c r="A59" s="308" t="s">
        <v>367</v>
      </c>
      <c r="B59" s="318" t="s">
        <v>37</v>
      </c>
      <c r="C59" s="17">
        <v>2000</v>
      </c>
      <c r="D59" s="44"/>
    </row>
    <row r="60" spans="1:4" ht="48" thickBot="1" x14ac:dyDescent="0.3">
      <c r="A60" s="320">
        <v>75615</v>
      </c>
      <c r="B60" s="307" t="s">
        <v>38</v>
      </c>
      <c r="C60" s="11">
        <f>C61</f>
        <v>713600</v>
      </c>
      <c r="D60" s="44"/>
    </row>
    <row r="61" spans="1:4" x14ac:dyDescent="0.25">
      <c r="A61" s="308"/>
      <c r="B61" s="318" t="s">
        <v>27</v>
      </c>
      <c r="C61" s="17">
        <f>SUM(C62:C65)</f>
        <v>713600</v>
      </c>
      <c r="D61" s="44"/>
    </row>
    <row r="62" spans="1:4" ht="16.5" thickBot="1" x14ac:dyDescent="0.3">
      <c r="A62" s="317" t="s">
        <v>368</v>
      </c>
      <c r="B62" s="316" t="s">
        <v>39</v>
      </c>
      <c r="C62" s="17">
        <v>560000</v>
      </c>
      <c r="D62" s="44"/>
    </row>
    <row r="63" spans="1:4" ht="16.5" thickBot="1" x14ac:dyDescent="0.3">
      <c r="A63" s="30" t="s">
        <v>369</v>
      </c>
      <c r="B63" s="6" t="s">
        <v>40</v>
      </c>
      <c r="C63" s="17">
        <v>8000</v>
      </c>
      <c r="D63" s="44"/>
    </row>
    <row r="64" spans="1:4" ht="16.5" thickBot="1" x14ac:dyDescent="0.3">
      <c r="A64" s="30" t="s">
        <v>370</v>
      </c>
      <c r="B64" s="6" t="s">
        <v>41</v>
      </c>
      <c r="C64" s="17">
        <v>75600</v>
      </c>
      <c r="D64" s="44"/>
    </row>
    <row r="65" spans="1:4" ht="16.5" thickBot="1" x14ac:dyDescent="0.3">
      <c r="A65" s="30" t="s">
        <v>371</v>
      </c>
      <c r="B65" s="6" t="s">
        <v>42</v>
      </c>
      <c r="C65" s="17">
        <v>70000</v>
      </c>
      <c r="D65" s="44"/>
    </row>
    <row r="66" spans="1:4" ht="63.75" thickBot="1" x14ac:dyDescent="0.3">
      <c r="A66" s="31">
        <v>75616</v>
      </c>
      <c r="B66" s="5" t="s">
        <v>43</v>
      </c>
      <c r="C66" s="11">
        <f>C67</f>
        <v>1772000</v>
      </c>
      <c r="D66" s="44"/>
    </row>
    <row r="67" spans="1:4" ht="16.5" thickBot="1" x14ac:dyDescent="0.3">
      <c r="A67" s="30"/>
      <c r="B67" s="6" t="s">
        <v>27</v>
      </c>
      <c r="C67" s="17">
        <f>SUM(C68:C75)</f>
        <v>1772000</v>
      </c>
      <c r="D67" s="44"/>
    </row>
    <row r="68" spans="1:4" ht="16.5" thickBot="1" x14ac:dyDescent="0.3">
      <c r="A68" s="30" t="s">
        <v>368</v>
      </c>
      <c r="B68" s="6" t="s">
        <v>44</v>
      </c>
      <c r="C68" s="17">
        <v>650000</v>
      </c>
      <c r="D68" s="44"/>
    </row>
    <row r="69" spans="1:4" ht="16.5" thickBot="1" x14ac:dyDescent="0.3">
      <c r="A69" s="30" t="s">
        <v>369</v>
      </c>
      <c r="B69" s="6" t="s">
        <v>45</v>
      </c>
      <c r="C69" s="17">
        <v>640000</v>
      </c>
      <c r="D69" s="44"/>
    </row>
    <row r="70" spans="1:4" ht="16.5" thickBot="1" x14ac:dyDescent="0.3">
      <c r="A70" s="30" t="s">
        <v>370</v>
      </c>
      <c r="B70" s="6" t="s">
        <v>41</v>
      </c>
      <c r="C70" s="17">
        <v>52000</v>
      </c>
      <c r="D70" s="44"/>
    </row>
    <row r="71" spans="1:4" ht="16.5" thickBot="1" x14ac:dyDescent="0.3">
      <c r="A71" s="30" t="s">
        <v>371</v>
      </c>
      <c r="B71" s="6" t="s">
        <v>46</v>
      </c>
      <c r="C71" s="17">
        <v>290000</v>
      </c>
      <c r="D71" s="44"/>
    </row>
    <row r="72" spans="1:4" ht="16.5" thickBot="1" x14ac:dyDescent="0.3">
      <c r="A72" s="30" t="s">
        <v>372</v>
      </c>
      <c r="B72" s="6" t="s">
        <v>47</v>
      </c>
      <c r="C72" s="17">
        <v>7000</v>
      </c>
      <c r="D72" s="44"/>
    </row>
    <row r="73" spans="1:4" ht="16.5" thickBot="1" x14ac:dyDescent="0.3">
      <c r="A73" s="30" t="s">
        <v>373</v>
      </c>
      <c r="B73" s="6" t="s">
        <v>48</v>
      </c>
      <c r="C73" s="17">
        <v>8000</v>
      </c>
      <c r="D73" s="44"/>
    </row>
    <row r="74" spans="1:4" ht="16.5" thickBot="1" x14ac:dyDescent="0.3">
      <c r="A74" s="30" t="s">
        <v>374</v>
      </c>
      <c r="B74" s="6" t="s">
        <v>49</v>
      </c>
      <c r="C74" s="17">
        <v>120000</v>
      </c>
      <c r="D74" s="44"/>
    </row>
    <row r="75" spans="1:4" ht="32.25" thickBot="1" x14ac:dyDescent="0.3">
      <c r="A75" s="30" t="s">
        <v>375</v>
      </c>
      <c r="B75" s="6" t="s">
        <v>50</v>
      </c>
      <c r="C75" s="17">
        <v>5000</v>
      </c>
      <c r="D75" s="44"/>
    </row>
    <row r="76" spans="1:4" ht="48" thickBot="1" x14ac:dyDescent="0.3">
      <c r="A76" s="31">
        <v>75618</v>
      </c>
      <c r="B76" s="5" t="s">
        <v>51</v>
      </c>
      <c r="C76" s="11">
        <f>C77</f>
        <v>135000</v>
      </c>
      <c r="D76" s="44"/>
    </row>
    <row r="77" spans="1:4" ht="16.5" thickBot="1" x14ac:dyDescent="0.3">
      <c r="A77" s="31"/>
      <c r="B77" s="6" t="s">
        <v>27</v>
      </c>
      <c r="C77" s="17">
        <f>SUM(C78:C79)</f>
        <v>135000</v>
      </c>
      <c r="D77" s="44"/>
    </row>
    <row r="78" spans="1:4" ht="16.5" thickBot="1" x14ac:dyDescent="0.3">
      <c r="A78" s="30" t="s">
        <v>376</v>
      </c>
      <c r="B78" s="6" t="s">
        <v>52</v>
      </c>
      <c r="C78" s="17">
        <v>25000</v>
      </c>
      <c r="D78" s="44"/>
    </row>
    <row r="79" spans="1:4" ht="16.5" thickBot="1" x14ac:dyDescent="0.3">
      <c r="A79" s="30" t="s">
        <v>377</v>
      </c>
      <c r="B79" s="6" t="s">
        <v>53</v>
      </c>
      <c r="C79" s="17">
        <v>110000</v>
      </c>
      <c r="D79" s="44"/>
    </row>
    <row r="80" spans="1:4" ht="32.25" thickBot="1" x14ac:dyDescent="0.3">
      <c r="A80" s="31">
        <v>75621</v>
      </c>
      <c r="B80" s="5" t="s">
        <v>54</v>
      </c>
      <c r="C80" s="11">
        <f>C81</f>
        <v>5431593</v>
      </c>
      <c r="D80" s="44"/>
    </row>
    <row r="81" spans="1:4" ht="16.5" thickBot="1" x14ac:dyDescent="0.3">
      <c r="A81" s="31"/>
      <c r="B81" s="6" t="s">
        <v>27</v>
      </c>
      <c r="C81" s="17">
        <f>SUM(C82:C83)</f>
        <v>5431593</v>
      </c>
      <c r="D81" s="44"/>
    </row>
    <row r="82" spans="1:4" ht="16.5" thickBot="1" x14ac:dyDescent="0.3">
      <c r="A82" s="30" t="s">
        <v>378</v>
      </c>
      <c r="B82" s="6" t="s">
        <v>55</v>
      </c>
      <c r="C82" s="17">
        <v>5411593</v>
      </c>
      <c r="D82" s="44"/>
    </row>
    <row r="83" spans="1:4" ht="16.5" thickBot="1" x14ac:dyDescent="0.3">
      <c r="A83" s="30" t="s">
        <v>379</v>
      </c>
      <c r="B83" s="6" t="s">
        <v>56</v>
      </c>
      <c r="C83" s="17">
        <v>20000</v>
      </c>
      <c r="D83" s="44"/>
    </row>
    <row r="84" spans="1:4" ht="33" customHeight="1" thickBot="1" x14ac:dyDescent="0.3">
      <c r="A84" s="300">
        <v>758</v>
      </c>
      <c r="B84" s="5" t="s">
        <v>57</v>
      </c>
      <c r="C84" s="520">
        <f>+C86+C89+C92</f>
        <v>20280295</v>
      </c>
      <c r="D84" s="44"/>
    </row>
    <row r="85" spans="1:4" ht="16.5" thickBot="1" x14ac:dyDescent="0.3">
      <c r="A85" s="31"/>
      <c r="B85" s="5" t="s">
        <v>23</v>
      </c>
      <c r="C85" s="557"/>
      <c r="D85" s="44"/>
    </row>
    <row r="86" spans="1:4" ht="32.25" thickBot="1" x14ac:dyDescent="0.3">
      <c r="A86" s="31">
        <v>75801</v>
      </c>
      <c r="B86" s="5" t="s">
        <v>58</v>
      </c>
      <c r="C86" s="11">
        <f>C87</f>
        <v>11542585</v>
      </c>
      <c r="D86" s="44"/>
    </row>
    <row r="87" spans="1:4" ht="16.5" thickBot="1" x14ac:dyDescent="0.3">
      <c r="A87" s="31"/>
      <c r="B87" s="6" t="s">
        <v>20</v>
      </c>
      <c r="C87" s="17">
        <f>C88</f>
        <v>11542585</v>
      </c>
      <c r="D87" s="44"/>
    </row>
    <row r="88" spans="1:4" x14ac:dyDescent="0.25">
      <c r="A88" s="453">
        <v>2920</v>
      </c>
      <c r="B88" s="7" t="s">
        <v>59</v>
      </c>
      <c r="C88" s="17">
        <v>11542585</v>
      </c>
      <c r="D88" s="44"/>
    </row>
    <row r="89" spans="1:4" ht="22.5" customHeight="1" x14ac:dyDescent="0.25">
      <c r="A89" s="459">
        <v>75807</v>
      </c>
      <c r="B89" s="463" t="s">
        <v>60</v>
      </c>
      <c r="C89" s="458">
        <f>C90</f>
        <v>8349856</v>
      </c>
      <c r="D89" s="44"/>
    </row>
    <row r="90" spans="1:4" x14ac:dyDescent="0.25">
      <c r="A90" s="461"/>
      <c r="B90" s="462" t="s">
        <v>61</v>
      </c>
      <c r="C90" s="18">
        <f>C91</f>
        <v>8349856</v>
      </c>
      <c r="D90" s="44"/>
    </row>
    <row r="91" spans="1:4" x14ac:dyDescent="0.25">
      <c r="A91" s="452">
        <v>2920</v>
      </c>
      <c r="B91" s="460" t="s">
        <v>62</v>
      </c>
      <c r="C91" s="17">
        <v>8349856</v>
      </c>
      <c r="D91" s="44"/>
    </row>
    <row r="92" spans="1:4" ht="24" customHeight="1" thickBot="1" x14ac:dyDescent="0.3">
      <c r="A92" s="320">
        <v>75831</v>
      </c>
      <c r="B92" s="322" t="s">
        <v>63</v>
      </c>
      <c r="C92" s="11">
        <f>C93</f>
        <v>387854</v>
      </c>
      <c r="D92" s="44"/>
    </row>
    <row r="93" spans="1:4" ht="16.5" thickBot="1" x14ac:dyDescent="0.3">
      <c r="A93" s="30"/>
      <c r="B93" s="14" t="s">
        <v>27</v>
      </c>
      <c r="C93" s="17">
        <f>C94</f>
        <v>387854</v>
      </c>
      <c r="D93" s="44"/>
    </row>
    <row r="94" spans="1:4" ht="15" customHeight="1" x14ac:dyDescent="0.25">
      <c r="A94" s="531">
        <v>2920</v>
      </c>
      <c r="B94" s="544" t="s">
        <v>59</v>
      </c>
      <c r="C94" s="564">
        <v>387854</v>
      </c>
      <c r="D94" s="44"/>
    </row>
    <row r="95" spans="1:4" ht="15" customHeight="1" x14ac:dyDescent="0.25">
      <c r="A95" s="540"/>
      <c r="B95" s="545"/>
      <c r="C95" s="588"/>
      <c r="D95" s="44"/>
    </row>
    <row r="96" spans="1:4" ht="15.75" customHeight="1" x14ac:dyDescent="0.25">
      <c r="A96" s="549"/>
      <c r="B96" s="546"/>
      <c r="C96" s="565"/>
      <c r="D96" s="44"/>
    </row>
    <row r="97" spans="1:4" ht="16.5" thickBot="1" x14ac:dyDescent="0.3">
      <c r="A97" s="306">
        <v>801</v>
      </c>
      <c r="B97" s="310" t="s">
        <v>64</v>
      </c>
      <c r="C97" s="520">
        <f>+C99+C104+C107+C111+C115+C119</f>
        <v>1077792.32</v>
      </c>
      <c r="D97" s="44"/>
    </row>
    <row r="98" spans="1:4" ht="16.5" thickBot="1" x14ac:dyDescent="0.3">
      <c r="A98" s="31"/>
      <c r="B98" s="12" t="s">
        <v>23</v>
      </c>
      <c r="C98" s="557"/>
      <c r="D98" s="44"/>
    </row>
    <row r="99" spans="1:4" ht="16.5" thickBot="1" x14ac:dyDescent="0.3">
      <c r="A99" s="31">
        <v>80101</v>
      </c>
      <c r="B99" s="12" t="s">
        <v>65</v>
      </c>
      <c r="C99" s="11">
        <f>C100</f>
        <v>449792.32</v>
      </c>
      <c r="D99" s="44"/>
    </row>
    <row r="100" spans="1:4" ht="16.5" thickBot="1" x14ac:dyDescent="0.3">
      <c r="A100" s="31"/>
      <c r="B100" s="14" t="s">
        <v>20</v>
      </c>
      <c r="C100" s="17">
        <f>C101+C103</f>
        <v>449792.32</v>
      </c>
      <c r="D100" s="44"/>
    </row>
    <row r="101" spans="1:4" ht="15" customHeight="1" x14ac:dyDescent="0.25">
      <c r="A101" s="531" t="s">
        <v>364</v>
      </c>
      <c r="B101" s="535" t="s">
        <v>66</v>
      </c>
      <c r="C101" s="564">
        <v>10283</v>
      </c>
      <c r="D101" s="44"/>
    </row>
    <row r="102" spans="1:4" ht="63.75" customHeight="1" thickBot="1" x14ac:dyDescent="0.3">
      <c r="A102" s="532"/>
      <c r="B102" s="541"/>
      <c r="C102" s="565"/>
      <c r="D102" s="44"/>
    </row>
    <row r="103" spans="1:4" ht="87.75" customHeight="1" thickBot="1" x14ac:dyDescent="0.3">
      <c r="A103" s="477" t="s">
        <v>711</v>
      </c>
      <c r="B103" s="6" t="s">
        <v>712</v>
      </c>
      <c r="C103" s="472">
        <v>439509.32</v>
      </c>
      <c r="D103" s="476"/>
    </row>
    <row r="104" spans="1:4" ht="27" customHeight="1" thickBot="1" x14ac:dyDescent="0.3">
      <c r="A104" s="234" t="s">
        <v>576</v>
      </c>
      <c r="B104" s="6" t="s">
        <v>577</v>
      </c>
      <c r="C104" s="232">
        <f>C105</f>
        <v>8000</v>
      </c>
      <c r="D104" s="237"/>
    </row>
    <row r="105" spans="1:4" ht="30.75" customHeight="1" thickBot="1" x14ac:dyDescent="0.3">
      <c r="A105" s="235"/>
      <c r="B105" s="6" t="s">
        <v>27</v>
      </c>
      <c r="C105" s="233">
        <f>C106</f>
        <v>8000</v>
      </c>
      <c r="D105" s="237"/>
    </row>
    <row r="106" spans="1:4" ht="53.25" customHeight="1" thickBot="1" x14ac:dyDescent="0.3">
      <c r="A106" s="235" t="s">
        <v>380</v>
      </c>
      <c r="B106" s="6" t="s">
        <v>578</v>
      </c>
      <c r="C106" s="233">
        <v>8000</v>
      </c>
      <c r="D106" s="237"/>
    </row>
    <row r="107" spans="1:4" ht="24" customHeight="1" thickBot="1" x14ac:dyDescent="0.3">
      <c r="A107" s="31">
        <v>80104</v>
      </c>
      <c r="B107" s="5" t="s">
        <v>67</v>
      </c>
      <c r="C107" s="11">
        <f>C108</f>
        <v>215000</v>
      </c>
      <c r="D107" s="44"/>
    </row>
    <row r="108" spans="1:4" ht="16.5" thickBot="1" x14ac:dyDescent="0.3">
      <c r="A108" s="30"/>
      <c r="B108" s="6" t="s">
        <v>27</v>
      </c>
      <c r="C108" s="17">
        <f>SUM(C109:C110)</f>
        <v>215000</v>
      </c>
      <c r="D108" s="44"/>
    </row>
    <row r="109" spans="1:4" ht="32.25" thickBot="1" x14ac:dyDescent="0.3">
      <c r="A109" s="30" t="s">
        <v>380</v>
      </c>
      <c r="B109" s="6" t="s">
        <v>68</v>
      </c>
      <c r="C109" s="17">
        <v>55000</v>
      </c>
      <c r="D109" s="44"/>
    </row>
    <row r="110" spans="1:4" ht="48" thickBot="1" x14ac:dyDescent="0.3">
      <c r="A110" s="30" t="s">
        <v>381</v>
      </c>
      <c r="B110" s="6" t="s">
        <v>69</v>
      </c>
      <c r="C110" s="17">
        <v>160000</v>
      </c>
      <c r="D110" s="44"/>
    </row>
    <row r="111" spans="1:4" ht="15" customHeight="1" x14ac:dyDescent="0.25">
      <c r="A111" s="533">
        <v>80110</v>
      </c>
      <c r="B111" s="513" t="s">
        <v>70</v>
      </c>
      <c r="C111" s="520">
        <f>C113</f>
        <v>7317</v>
      </c>
      <c r="D111" s="44"/>
    </row>
    <row r="112" spans="1:4" ht="15.75" customHeight="1" thickBot="1" x14ac:dyDescent="0.3">
      <c r="A112" s="534"/>
      <c r="B112" s="514"/>
      <c r="C112" s="557"/>
      <c r="D112" s="44"/>
    </row>
    <row r="113" spans="1:4" ht="16.5" thickBot="1" x14ac:dyDescent="0.3">
      <c r="A113" s="31"/>
      <c r="B113" s="6" t="s">
        <v>20</v>
      </c>
      <c r="C113" s="17">
        <f>C114</f>
        <v>7317</v>
      </c>
      <c r="D113" s="44"/>
    </row>
    <row r="114" spans="1:4" ht="76.5" customHeight="1" thickBot="1" x14ac:dyDescent="0.3">
      <c r="A114" s="30" t="s">
        <v>364</v>
      </c>
      <c r="B114" s="6" t="s">
        <v>66</v>
      </c>
      <c r="C114" s="17">
        <v>7317</v>
      </c>
      <c r="D114" s="44"/>
    </row>
    <row r="115" spans="1:4" ht="23.25" customHeight="1" thickBot="1" x14ac:dyDescent="0.3">
      <c r="A115" s="31">
        <v>80120</v>
      </c>
      <c r="B115" s="5" t="s">
        <v>71</v>
      </c>
      <c r="C115" s="11">
        <f>C116</f>
        <v>12683</v>
      </c>
      <c r="D115" s="44"/>
    </row>
    <row r="116" spans="1:4" ht="16.5" thickBot="1" x14ac:dyDescent="0.3">
      <c r="A116" s="30"/>
      <c r="B116" s="6" t="s">
        <v>27</v>
      </c>
      <c r="C116" s="17">
        <f>C117</f>
        <v>12683</v>
      </c>
      <c r="D116" s="44"/>
    </row>
    <row r="117" spans="1:4" ht="15" customHeight="1" x14ac:dyDescent="0.25">
      <c r="A117" s="531" t="s">
        <v>364</v>
      </c>
      <c r="B117" s="535" t="s">
        <v>72</v>
      </c>
      <c r="C117" s="564">
        <v>12683</v>
      </c>
      <c r="D117" s="44"/>
    </row>
    <row r="118" spans="1:4" ht="48" customHeight="1" x14ac:dyDescent="0.25">
      <c r="A118" s="540"/>
      <c r="B118" s="536"/>
      <c r="C118" s="565"/>
      <c r="D118" s="44"/>
    </row>
    <row r="119" spans="1:4" ht="24.75" customHeight="1" x14ac:dyDescent="0.25">
      <c r="A119" s="459">
        <v>80148</v>
      </c>
      <c r="B119" s="357" t="s">
        <v>73</v>
      </c>
      <c r="C119" s="458">
        <f>C120</f>
        <v>385000</v>
      </c>
      <c r="D119" s="44"/>
    </row>
    <row r="120" spans="1:4" x14ac:dyDescent="0.25">
      <c r="A120" s="461"/>
      <c r="B120" s="282" t="s">
        <v>27</v>
      </c>
      <c r="C120" s="18">
        <f>C121</f>
        <v>385000</v>
      </c>
      <c r="D120" s="44"/>
    </row>
    <row r="121" spans="1:4" ht="16.5" thickBot="1" x14ac:dyDescent="0.3">
      <c r="A121" s="30" t="s">
        <v>382</v>
      </c>
      <c r="B121" s="6" t="s">
        <v>74</v>
      </c>
      <c r="C121" s="17">
        <v>385000</v>
      </c>
      <c r="D121" s="44"/>
    </row>
    <row r="122" spans="1:4" ht="15" customHeight="1" x14ac:dyDescent="0.25">
      <c r="A122" s="537">
        <v>852</v>
      </c>
      <c r="B122" s="513" t="s">
        <v>75</v>
      </c>
      <c r="C122" s="520">
        <f>C125+C128+C131+C134+C139</f>
        <v>598180</v>
      </c>
      <c r="D122" s="44"/>
    </row>
    <row r="123" spans="1:4" ht="15.75" customHeight="1" thickBot="1" x14ac:dyDescent="0.3">
      <c r="A123" s="530"/>
      <c r="B123" s="514"/>
      <c r="C123" s="579"/>
      <c r="D123" s="44"/>
    </row>
    <row r="124" spans="1:4" x14ac:dyDescent="0.25">
      <c r="A124" s="34"/>
      <c r="B124" s="7" t="s">
        <v>23</v>
      </c>
      <c r="C124" s="557"/>
      <c r="D124" s="44"/>
    </row>
    <row r="125" spans="1:4" ht="48" thickBot="1" x14ac:dyDescent="0.3">
      <c r="A125" s="320">
        <v>85213</v>
      </c>
      <c r="B125" s="319" t="s">
        <v>76</v>
      </c>
      <c r="C125" s="11">
        <f>C126</f>
        <v>21300</v>
      </c>
      <c r="D125" s="44"/>
    </row>
    <row r="126" spans="1:4" x14ac:dyDescent="0.25">
      <c r="A126" s="308"/>
      <c r="B126" s="318" t="s">
        <v>27</v>
      </c>
      <c r="C126" s="17">
        <f>C127</f>
        <v>21300</v>
      </c>
      <c r="D126" s="44"/>
    </row>
    <row r="127" spans="1:4" ht="48" thickBot="1" x14ac:dyDescent="0.3">
      <c r="A127" s="30">
        <v>2030</v>
      </c>
      <c r="B127" s="6" t="s">
        <v>78</v>
      </c>
      <c r="C127" s="17">
        <v>21300</v>
      </c>
      <c r="D127" s="44"/>
    </row>
    <row r="128" spans="1:4" ht="32.25" thickBot="1" x14ac:dyDescent="0.3">
      <c r="A128" s="31">
        <v>85214</v>
      </c>
      <c r="B128" s="5" t="s">
        <v>79</v>
      </c>
      <c r="C128" s="11">
        <f>C129</f>
        <v>149600</v>
      </c>
      <c r="D128" s="44"/>
    </row>
    <row r="129" spans="1:4" ht="16.5" thickBot="1" x14ac:dyDescent="0.3">
      <c r="A129" s="30"/>
      <c r="B129" s="6" t="s">
        <v>27</v>
      </c>
      <c r="C129" s="17">
        <f>C130</f>
        <v>149600</v>
      </c>
      <c r="D129" s="44"/>
    </row>
    <row r="130" spans="1:4" ht="48" thickBot="1" x14ac:dyDescent="0.3">
      <c r="A130" s="30">
        <v>2030</v>
      </c>
      <c r="B130" s="6" t="s">
        <v>80</v>
      </c>
      <c r="C130" s="17">
        <v>149600</v>
      </c>
      <c r="D130" s="44"/>
    </row>
    <row r="131" spans="1:4" ht="16.5" thickBot="1" x14ac:dyDescent="0.3">
      <c r="A131" s="31">
        <v>85216</v>
      </c>
      <c r="B131" s="5" t="s">
        <v>81</v>
      </c>
      <c r="C131" s="11">
        <f>C132</f>
        <v>207400</v>
      </c>
      <c r="D131" s="44"/>
    </row>
    <row r="132" spans="1:4" ht="16.5" thickBot="1" x14ac:dyDescent="0.3">
      <c r="A132" s="30"/>
      <c r="B132" s="6" t="s">
        <v>27</v>
      </c>
      <c r="C132" s="17">
        <f>C133</f>
        <v>207400</v>
      </c>
      <c r="D132" s="44"/>
    </row>
    <row r="133" spans="1:4" ht="48" thickBot="1" x14ac:dyDescent="0.3">
      <c r="A133" s="30">
        <v>2030</v>
      </c>
      <c r="B133" s="6" t="s">
        <v>80</v>
      </c>
      <c r="C133" s="17">
        <v>207400</v>
      </c>
      <c r="D133" s="44"/>
    </row>
    <row r="134" spans="1:4" ht="16.5" thickBot="1" x14ac:dyDescent="0.3">
      <c r="A134" s="31">
        <v>85219</v>
      </c>
      <c r="B134" s="5" t="s">
        <v>82</v>
      </c>
      <c r="C134" s="11">
        <f>C135</f>
        <v>78880</v>
      </c>
      <c r="D134" s="44"/>
    </row>
    <row r="135" spans="1:4" ht="16.5" thickBot="1" x14ac:dyDescent="0.3">
      <c r="A135" s="30"/>
      <c r="B135" s="6" t="s">
        <v>27</v>
      </c>
      <c r="C135" s="17">
        <f>C138+C137+C136</f>
        <v>78880</v>
      </c>
      <c r="D135" s="44"/>
    </row>
    <row r="136" spans="1:4" ht="63.75" thickBot="1" x14ac:dyDescent="0.3">
      <c r="A136" s="235" t="s">
        <v>579</v>
      </c>
      <c r="B136" s="6" t="s">
        <v>580</v>
      </c>
      <c r="C136" s="17">
        <v>1100</v>
      </c>
      <c r="D136" s="237"/>
    </row>
    <row r="137" spans="1:4" ht="32.25" thickBot="1" x14ac:dyDescent="0.3">
      <c r="A137" s="30">
        <v>2030</v>
      </c>
      <c r="B137" s="6" t="s">
        <v>83</v>
      </c>
      <c r="C137" s="17">
        <v>77580</v>
      </c>
      <c r="D137" s="44"/>
    </row>
    <row r="138" spans="1:4" ht="32.25" thickBot="1" x14ac:dyDescent="0.3">
      <c r="A138" s="30" t="s">
        <v>366</v>
      </c>
      <c r="B138" s="6" t="s">
        <v>84</v>
      </c>
      <c r="C138" s="17">
        <v>200</v>
      </c>
      <c r="D138" s="44"/>
    </row>
    <row r="139" spans="1:4" ht="16.5" thickBot="1" x14ac:dyDescent="0.3">
      <c r="A139" s="31">
        <v>85228</v>
      </c>
      <c r="B139" s="5" t="s">
        <v>85</v>
      </c>
      <c r="C139" s="11">
        <f>C140</f>
        <v>141000</v>
      </c>
      <c r="D139" s="44"/>
    </row>
    <row r="140" spans="1:4" ht="16.5" thickBot="1" x14ac:dyDescent="0.3">
      <c r="A140" s="30"/>
      <c r="B140" s="6" t="s">
        <v>27</v>
      </c>
      <c r="C140" s="17">
        <f>C143+C142</f>
        <v>141000</v>
      </c>
      <c r="D140" s="44"/>
    </row>
    <row r="141" spans="1:4" ht="16.5" thickBot="1" x14ac:dyDescent="0.3">
      <c r="A141" s="30" t="s">
        <v>2</v>
      </c>
      <c r="B141" s="6" t="s">
        <v>2</v>
      </c>
      <c r="C141" s="17" t="s">
        <v>2</v>
      </c>
      <c r="D141" s="44"/>
    </row>
    <row r="142" spans="1:4" ht="16.5" thickBot="1" x14ac:dyDescent="0.3">
      <c r="A142" s="30" t="s">
        <v>382</v>
      </c>
      <c r="B142" s="6" t="s">
        <v>626</v>
      </c>
      <c r="C142" s="17">
        <v>30000</v>
      </c>
      <c r="D142" s="44"/>
    </row>
    <row r="143" spans="1:4" ht="80.25" customHeight="1" thickBot="1" x14ac:dyDescent="0.3">
      <c r="A143" s="30">
        <v>2010</v>
      </c>
      <c r="B143" s="6" t="s">
        <v>86</v>
      </c>
      <c r="C143" s="17">
        <v>111000</v>
      </c>
      <c r="D143" s="44"/>
    </row>
    <row r="144" spans="1:4" ht="38.25" customHeight="1" x14ac:dyDescent="0.25">
      <c r="A144" s="537">
        <v>855</v>
      </c>
      <c r="B144" s="513" t="s">
        <v>88</v>
      </c>
      <c r="C144" s="520">
        <f>C147+C153+C158+C161+C165</f>
        <v>11834200</v>
      </c>
      <c r="D144" s="44"/>
    </row>
    <row r="145" spans="1:4" ht="15.75" hidden="1" customHeight="1" thickBot="1" x14ac:dyDescent="0.3">
      <c r="A145" s="530"/>
      <c r="B145" s="514"/>
      <c r="C145" s="579"/>
      <c r="D145" s="44"/>
    </row>
    <row r="146" spans="1:4" ht="16.5" thickBot="1" x14ac:dyDescent="0.3">
      <c r="A146" s="15"/>
      <c r="B146" s="6" t="s">
        <v>23</v>
      </c>
      <c r="C146" s="557"/>
      <c r="D146" s="44"/>
    </row>
    <row r="147" spans="1:4" ht="15" customHeight="1" x14ac:dyDescent="0.25">
      <c r="A147" s="533">
        <v>85501</v>
      </c>
      <c r="B147" s="513" t="s">
        <v>260</v>
      </c>
      <c r="C147" s="520">
        <f>C149</f>
        <v>7150000</v>
      </c>
      <c r="D147" s="44"/>
    </row>
    <row r="148" spans="1:4" ht="31.5" customHeight="1" thickBot="1" x14ac:dyDescent="0.3">
      <c r="A148" s="534"/>
      <c r="B148" s="514"/>
      <c r="C148" s="557"/>
      <c r="D148" s="44"/>
    </row>
    <row r="149" spans="1:4" ht="31.5" customHeight="1" x14ac:dyDescent="0.25">
      <c r="A149" s="321"/>
      <c r="B149" s="318" t="s">
        <v>34</v>
      </c>
      <c r="C149" s="17">
        <f>C150+C151+C152</f>
        <v>7150000</v>
      </c>
      <c r="D149" s="44"/>
    </row>
    <row r="150" spans="1:4" ht="63.75" thickBot="1" x14ac:dyDescent="0.3">
      <c r="A150" s="317" t="s">
        <v>583</v>
      </c>
      <c r="B150" s="316" t="s">
        <v>89</v>
      </c>
      <c r="C150" s="17">
        <v>7142000</v>
      </c>
      <c r="D150" s="44"/>
    </row>
    <row r="151" spans="1:4" ht="79.5" thickBot="1" x14ac:dyDescent="0.3">
      <c r="A151" s="235" t="s">
        <v>383</v>
      </c>
      <c r="B151" s="6" t="s">
        <v>584</v>
      </c>
      <c r="C151" s="17">
        <v>3000</v>
      </c>
      <c r="D151" s="237"/>
    </row>
    <row r="152" spans="1:4" ht="32.25" thickBot="1" x14ac:dyDescent="0.3">
      <c r="A152" s="235" t="s">
        <v>581</v>
      </c>
      <c r="B152" s="6" t="s">
        <v>582</v>
      </c>
      <c r="C152" s="17">
        <v>5000</v>
      </c>
      <c r="D152" s="237"/>
    </row>
    <row r="153" spans="1:4" ht="48" thickBot="1" x14ac:dyDescent="0.3">
      <c r="A153" s="31">
        <v>85502</v>
      </c>
      <c r="B153" s="5" t="s">
        <v>90</v>
      </c>
      <c r="C153" s="11">
        <f>C154</f>
        <v>4304200</v>
      </c>
      <c r="D153" s="44"/>
    </row>
    <row r="154" spans="1:4" ht="39.75" customHeight="1" thickBot="1" x14ac:dyDescent="0.3">
      <c r="A154" s="30"/>
      <c r="B154" s="6" t="s">
        <v>34</v>
      </c>
      <c r="C154" s="17">
        <f>SUM(C155:C157)</f>
        <v>4304200</v>
      </c>
      <c r="D154" s="44"/>
    </row>
    <row r="155" spans="1:4" ht="32.25" thickBot="1" x14ac:dyDescent="0.3">
      <c r="A155" s="235" t="s">
        <v>581</v>
      </c>
      <c r="B155" s="6" t="s">
        <v>585</v>
      </c>
      <c r="C155" s="17">
        <v>5000</v>
      </c>
      <c r="D155" s="237"/>
    </row>
    <row r="156" spans="1:4" ht="63.75" thickBot="1" x14ac:dyDescent="0.3">
      <c r="A156" s="30">
        <v>2010</v>
      </c>
      <c r="B156" s="6" t="s">
        <v>91</v>
      </c>
      <c r="C156" s="17">
        <v>4296200</v>
      </c>
      <c r="D156" s="44"/>
    </row>
    <row r="157" spans="1:4" ht="79.5" thickBot="1" x14ac:dyDescent="0.3">
      <c r="A157" s="30" t="s">
        <v>383</v>
      </c>
      <c r="B157" s="6" t="s">
        <v>92</v>
      </c>
      <c r="C157" s="17">
        <v>3000</v>
      </c>
      <c r="D157" s="44"/>
    </row>
    <row r="158" spans="1:4" x14ac:dyDescent="0.25">
      <c r="A158" s="34" t="s">
        <v>627</v>
      </c>
      <c r="B158" s="4" t="s">
        <v>395</v>
      </c>
      <c r="C158" s="366">
        <f>C159</f>
        <v>302500</v>
      </c>
      <c r="D158" s="370"/>
    </row>
    <row r="159" spans="1:4" ht="24.75" customHeight="1" x14ac:dyDescent="0.25">
      <c r="A159" s="367"/>
      <c r="B159" s="373" t="s">
        <v>20</v>
      </c>
      <c r="C159" s="371">
        <f>C160</f>
        <v>302500</v>
      </c>
      <c r="D159" s="370"/>
    </row>
    <row r="160" spans="1:4" ht="63" x14ac:dyDescent="0.25">
      <c r="A160" s="367" t="s">
        <v>579</v>
      </c>
      <c r="B160" s="373" t="s">
        <v>91</v>
      </c>
      <c r="C160" s="371">
        <v>302500</v>
      </c>
      <c r="D160" s="370"/>
    </row>
    <row r="161" spans="1:4" x14ac:dyDescent="0.25">
      <c r="A161" s="36" t="s">
        <v>628</v>
      </c>
      <c r="B161" s="375" t="s">
        <v>629</v>
      </c>
      <c r="C161" s="376">
        <f>C162</f>
        <v>63200</v>
      </c>
      <c r="D161" s="370"/>
    </row>
    <row r="162" spans="1:4" ht="23.25" customHeight="1" x14ac:dyDescent="0.25">
      <c r="A162" s="367"/>
      <c r="B162" s="373" t="s">
        <v>20</v>
      </c>
      <c r="C162" s="371">
        <f>SUM(C163:C164)</f>
        <v>63200</v>
      </c>
      <c r="D162" s="370"/>
    </row>
    <row r="163" spans="1:4" x14ac:dyDescent="0.25">
      <c r="A163" s="367" t="s">
        <v>365</v>
      </c>
      <c r="B163" s="373" t="s">
        <v>630</v>
      </c>
      <c r="C163" s="371">
        <v>45000</v>
      </c>
      <c r="D163" s="370"/>
    </row>
    <row r="164" spans="1:4" x14ac:dyDescent="0.25">
      <c r="A164" s="367" t="s">
        <v>382</v>
      </c>
      <c r="B164" s="373" t="s">
        <v>631</v>
      </c>
      <c r="C164" s="371">
        <v>18200</v>
      </c>
      <c r="D164" s="370"/>
    </row>
    <row r="165" spans="1:4" ht="94.5" x14ac:dyDescent="0.25">
      <c r="A165" s="36" t="s">
        <v>727</v>
      </c>
      <c r="B165" s="494" t="s">
        <v>728</v>
      </c>
      <c r="C165" s="496">
        <f>C166</f>
        <v>14300</v>
      </c>
      <c r="D165" s="495"/>
    </row>
    <row r="166" spans="1:4" x14ac:dyDescent="0.25">
      <c r="A166" s="497"/>
      <c r="B166" s="494" t="s">
        <v>27</v>
      </c>
      <c r="C166" s="496">
        <f>C167</f>
        <v>14300</v>
      </c>
      <c r="D166" s="495"/>
    </row>
    <row r="167" spans="1:4" ht="63.75" thickBot="1" x14ac:dyDescent="0.3">
      <c r="A167" s="497" t="s">
        <v>579</v>
      </c>
      <c r="B167" s="316" t="s">
        <v>77</v>
      </c>
      <c r="C167" s="496">
        <v>14300</v>
      </c>
      <c r="D167" s="495"/>
    </row>
    <row r="168" spans="1:4" ht="15" customHeight="1" x14ac:dyDescent="0.25">
      <c r="A168" s="600">
        <v>900</v>
      </c>
      <c r="B168" s="617" t="s">
        <v>93</v>
      </c>
      <c r="C168" s="616">
        <f>C171+C175+C179+C183</f>
        <v>2088000</v>
      </c>
      <c r="D168" s="44"/>
    </row>
    <row r="169" spans="1:4" ht="15.75" customHeight="1" x14ac:dyDescent="0.25">
      <c r="A169" s="600"/>
      <c r="B169" s="617"/>
      <c r="C169" s="616"/>
      <c r="D169" s="44"/>
    </row>
    <row r="170" spans="1:4" x14ac:dyDescent="0.25">
      <c r="A170" s="36"/>
      <c r="B170" s="373" t="s">
        <v>23</v>
      </c>
      <c r="C170" s="616"/>
      <c r="D170" s="44"/>
    </row>
    <row r="171" spans="1:4" x14ac:dyDescent="0.25">
      <c r="A171" s="34">
        <v>90002</v>
      </c>
      <c r="B171" s="4" t="s">
        <v>738</v>
      </c>
      <c r="C171" s="369">
        <f>C173</f>
        <v>1270000</v>
      </c>
      <c r="D171" s="44"/>
    </row>
    <row r="172" spans="1:4" ht="22.5" customHeight="1" x14ac:dyDescent="0.25">
      <c r="A172" s="36"/>
      <c r="B172" s="13" t="s">
        <v>20</v>
      </c>
      <c r="C172" s="19">
        <f>C173</f>
        <v>1270000</v>
      </c>
      <c r="D172" s="44"/>
    </row>
    <row r="173" spans="1:4" ht="47.25" x14ac:dyDescent="0.25">
      <c r="A173" s="548" t="s">
        <v>384</v>
      </c>
      <c r="B173" s="324" t="s">
        <v>94</v>
      </c>
      <c r="C173" s="564">
        <v>1270000</v>
      </c>
      <c r="D173" s="44"/>
    </row>
    <row r="174" spans="1:4" ht="21" customHeight="1" x14ac:dyDescent="0.25">
      <c r="A174" s="549"/>
      <c r="B174" s="325" t="s">
        <v>492</v>
      </c>
      <c r="C174" s="565"/>
      <c r="D174" s="44"/>
    </row>
    <row r="175" spans="1:4" ht="21" customHeight="1" thickBot="1" x14ac:dyDescent="0.3">
      <c r="A175" s="234" t="s">
        <v>586</v>
      </c>
      <c r="B175" s="6" t="s">
        <v>587</v>
      </c>
      <c r="C175" s="233">
        <f>C176</f>
        <v>806000</v>
      </c>
      <c r="D175" s="237"/>
    </row>
    <row r="176" spans="1:4" ht="21" customHeight="1" thickBot="1" x14ac:dyDescent="0.3">
      <c r="A176" s="34"/>
      <c r="B176" s="323" t="s">
        <v>16</v>
      </c>
      <c r="C176" s="17">
        <f>SUM(C177:C178)</f>
        <v>806000</v>
      </c>
      <c r="D176" s="374"/>
    </row>
    <row r="177" spans="1:16" ht="93" customHeight="1" x14ac:dyDescent="0.25">
      <c r="A177" s="308" t="s">
        <v>588</v>
      </c>
      <c r="B177" s="318" t="s">
        <v>589</v>
      </c>
      <c r="C177" s="233">
        <v>671000</v>
      </c>
      <c r="D177" s="237"/>
    </row>
    <row r="178" spans="1:16" ht="75" customHeight="1" thickBot="1" x14ac:dyDescent="0.3">
      <c r="A178" s="317" t="s">
        <v>590</v>
      </c>
      <c r="B178" s="316" t="s">
        <v>591</v>
      </c>
      <c r="C178" s="17">
        <v>135000</v>
      </c>
      <c r="D178" s="237"/>
    </row>
    <row r="179" spans="1:16" ht="32.25" thickBot="1" x14ac:dyDescent="0.3">
      <c r="A179" s="31">
        <v>90019</v>
      </c>
      <c r="B179" s="5" t="s">
        <v>95</v>
      </c>
      <c r="C179" s="11">
        <f>C180</f>
        <v>10000</v>
      </c>
      <c r="D179" s="44"/>
    </row>
    <row r="180" spans="1:16" ht="16.5" thickBot="1" x14ac:dyDescent="0.3">
      <c r="A180" s="30"/>
      <c r="B180" s="6" t="s">
        <v>20</v>
      </c>
      <c r="C180" s="17">
        <f>C181</f>
        <v>10000</v>
      </c>
      <c r="D180" s="44"/>
    </row>
    <row r="181" spans="1:16" ht="15" customHeight="1" x14ac:dyDescent="0.25">
      <c r="A181" s="531" t="s">
        <v>365</v>
      </c>
      <c r="B181" s="535" t="s">
        <v>96</v>
      </c>
      <c r="C181" s="564">
        <v>10000</v>
      </c>
      <c r="D181" s="44"/>
    </row>
    <row r="182" spans="1:16" ht="15.75" customHeight="1" thickBot="1" x14ac:dyDescent="0.3">
      <c r="A182" s="532"/>
      <c r="B182" s="541"/>
      <c r="C182" s="565"/>
      <c r="D182" s="44"/>
    </row>
    <row r="183" spans="1:16" ht="32.25" thickBot="1" x14ac:dyDescent="0.3">
      <c r="A183" s="31">
        <v>90020</v>
      </c>
      <c r="B183" s="5" t="s">
        <v>97</v>
      </c>
      <c r="C183" s="11">
        <f>C184</f>
        <v>2000</v>
      </c>
      <c r="D183" s="44"/>
    </row>
    <row r="184" spans="1:16" x14ac:dyDescent="0.25">
      <c r="A184" s="236"/>
      <c r="B184" s="7" t="s">
        <v>27</v>
      </c>
      <c r="C184" s="130">
        <f>C185</f>
        <v>2000</v>
      </c>
      <c r="D184" s="44"/>
    </row>
    <row r="185" spans="1:16" s="54" customFormat="1" ht="14.25" customHeight="1" thickBot="1" x14ac:dyDescent="0.3">
      <c r="A185" s="542" t="s">
        <v>385</v>
      </c>
      <c r="B185" s="598" t="s">
        <v>98</v>
      </c>
      <c r="C185" s="583">
        <v>2000</v>
      </c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</row>
    <row r="186" spans="1:16" ht="15.75" hidden="1" customHeight="1" thickBot="1" x14ac:dyDescent="0.25">
      <c r="A186" s="543"/>
      <c r="B186" s="599"/>
      <c r="C186" s="584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</row>
    <row r="187" spans="1:16" ht="25.5" customHeight="1" thickBot="1" x14ac:dyDescent="0.3">
      <c r="A187" s="377"/>
      <c r="B187" s="93" t="s">
        <v>99</v>
      </c>
      <c r="C187" s="516">
        <f>C24+C32+C38+C50+C55+C84+C122+C144+C168+C97+C28</f>
        <v>44275768.32</v>
      </c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</row>
    <row r="188" spans="1:16" ht="16.5" thickBot="1" x14ac:dyDescent="0.3">
      <c r="A188" s="30"/>
      <c r="B188" s="6" t="s">
        <v>23</v>
      </c>
      <c r="C188" s="517"/>
      <c r="D188" s="44"/>
    </row>
    <row r="189" spans="1:16" ht="16.5" thickBot="1" x14ac:dyDescent="0.3">
      <c r="A189" s="30"/>
      <c r="B189" s="5" t="s">
        <v>100</v>
      </c>
      <c r="C189" s="132">
        <f>C35+C41+C45+C48+C53+C58+C61+C67+C77+C81+C87+C90+C93+C100+C105+C108+C113+C116+C120+C126+C129+C132+C135+C140+C149+C154+C172+C180+C184+C159+C162+C166</f>
        <v>43258879.32</v>
      </c>
      <c r="D189" s="44"/>
    </row>
    <row r="190" spans="1:16" ht="16.5" thickBot="1" x14ac:dyDescent="0.3">
      <c r="A190" s="30"/>
      <c r="B190" s="5" t="s">
        <v>101</v>
      </c>
      <c r="C190" s="16">
        <f>C26+C30+C176</f>
        <v>1016889</v>
      </c>
      <c r="D190" s="44"/>
    </row>
    <row r="191" spans="1:16" x14ac:dyDescent="0.25">
      <c r="A191" s="2" t="s">
        <v>102</v>
      </c>
    </row>
    <row r="192" spans="1:16" x14ac:dyDescent="0.25">
      <c r="A192" s="493"/>
    </row>
    <row r="193" spans="1:1" x14ac:dyDescent="0.25">
      <c r="A193" s="493"/>
    </row>
    <row r="194" spans="1:1" x14ac:dyDescent="0.25">
      <c r="A194" s="493"/>
    </row>
    <row r="195" spans="1:1" x14ac:dyDescent="0.25">
      <c r="A195" s="493"/>
    </row>
    <row r="196" spans="1:1" x14ac:dyDescent="0.25">
      <c r="A196" s="493"/>
    </row>
    <row r="197" spans="1:1" x14ac:dyDescent="0.25">
      <c r="A197" s="493"/>
    </row>
    <row r="198" spans="1:1" x14ac:dyDescent="0.25">
      <c r="A198" s="493"/>
    </row>
    <row r="199" spans="1:1" x14ac:dyDescent="0.25">
      <c r="A199" s="493"/>
    </row>
    <row r="200" spans="1:1" x14ac:dyDescent="0.25">
      <c r="A200" s="493"/>
    </row>
    <row r="201" spans="1:1" x14ac:dyDescent="0.25">
      <c r="A201" s="493"/>
    </row>
    <row r="202" spans="1:1" x14ac:dyDescent="0.25">
      <c r="A202" s="493"/>
    </row>
    <row r="203" spans="1:1" x14ac:dyDescent="0.25">
      <c r="A203" s="493"/>
    </row>
    <row r="204" spans="1:1" x14ac:dyDescent="0.25">
      <c r="A204" s="493"/>
    </row>
    <row r="205" spans="1:1" x14ac:dyDescent="0.25">
      <c r="A205" s="493"/>
    </row>
    <row r="206" spans="1:1" x14ac:dyDescent="0.25">
      <c r="A206" s="493"/>
    </row>
    <row r="207" spans="1:1" x14ac:dyDescent="0.25">
      <c r="A207" s="493"/>
    </row>
    <row r="208" spans="1:1" x14ac:dyDescent="0.25">
      <c r="A208" s="493"/>
    </row>
    <row r="209" spans="1:1" x14ac:dyDescent="0.25">
      <c r="A209" s="493"/>
    </row>
    <row r="210" spans="1:1" x14ac:dyDescent="0.25">
      <c r="A210" s="493"/>
    </row>
    <row r="211" spans="1:1" x14ac:dyDescent="0.25">
      <c r="A211" s="493"/>
    </row>
    <row r="212" spans="1:1" x14ac:dyDescent="0.25">
      <c r="A212" s="493"/>
    </row>
    <row r="213" spans="1:1" x14ac:dyDescent="0.25">
      <c r="A213" s="493"/>
    </row>
    <row r="214" spans="1:1" x14ac:dyDescent="0.25">
      <c r="A214" s="493"/>
    </row>
    <row r="215" spans="1:1" x14ac:dyDescent="0.25">
      <c r="A215" s="493"/>
    </row>
    <row r="216" spans="1:1" x14ac:dyDescent="0.25">
      <c r="A216" s="493"/>
    </row>
    <row r="217" spans="1:1" x14ac:dyDescent="0.25">
      <c r="A217" s="493"/>
    </row>
    <row r="218" spans="1:1" x14ac:dyDescent="0.25">
      <c r="A218" s="493"/>
    </row>
    <row r="219" spans="1:1" x14ac:dyDescent="0.25">
      <c r="A219" s="493"/>
    </row>
    <row r="220" spans="1:1" x14ac:dyDescent="0.25">
      <c r="A220" s="493"/>
    </row>
    <row r="221" spans="1:1" x14ac:dyDescent="0.25">
      <c r="A221" s="493"/>
    </row>
    <row r="222" spans="1:1" x14ac:dyDescent="0.25">
      <c r="A222" s="493"/>
    </row>
    <row r="223" spans="1:1" x14ac:dyDescent="0.25">
      <c r="A223" s="493"/>
    </row>
    <row r="224" spans="1:1" x14ac:dyDescent="0.25">
      <c r="A224" s="493"/>
    </row>
    <row r="225" spans="1:3" x14ac:dyDescent="0.25">
      <c r="A225" s="493"/>
    </row>
    <row r="226" spans="1:3" x14ac:dyDescent="0.25">
      <c r="A226" s="493"/>
    </row>
    <row r="227" spans="1:3" x14ac:dyDescent="0.25">
      <c r="A227" s="298"/>
    </row>
    <row r="228" spans="1:3" x14ac:dyDescent="0.25">
      <c r="A228" s="379"/>
    </row>
    <row r="229" spans="1:3" x14ac:dyDescent="0.25">
      <c r="A229" s="379"/>
    </row>
    <row r="230" spans="1:3" x14ac:dyDescent="0.25">
      <c r="A230" s="379"/>
    </row>
    <row r="231" spans="1:3" x14ac:dyDescent="0.25">
      <c r="A231" s="379"/>
    </row>
    <row r="232" spans="1:3" x14ac:dyDescent="0.25">
      <c r="A232" s="493"/>
    </row>
    <row r="233" spans="1:3" x14ac:dyDescent="0.25">
      <c r="A233" s="298"/>
    </row>
    <row r="234" spans="1:3" x14ac:dyDescent="0.25">
      <c r="A234" s="1" t="s">
        <v>103</v>
      </c>
    </row>
    <row r="235" spans="1:3" x14ac:dyDescent="0.25">
      <c r="A235" s="2"/>
    </row>
    <row r="236" spans="1:3" x14ac:dyDescent="0.25">
      <c r="A236" s="392" t="s">
        <v>666</v>
      </c>
      <c r="B236" s="392"/>
      <c r="C236" s="412">
        <f>C1024</f>
        <v>44501056.730000004</v>
      </c>
    </row>
    <row r="237" spans="1:3" x14ac:dyDescent="0.25">
      <c r="A237" s="1" t="s">
        <v>104</v>
      </c>
    </row>
    <row r="238" spans="1:3" x14ac:dyDescent="0.25">
      <c r="A238" s="507" t="s">
        <v>667</v>
      </c>
      <c r="B238" s="507"/>
      <c r="C238" s="48">
        <f>C1026</f>
        <v>41025993.32</v>
      </c>
    </row>
    <row r="239" spans="1:3" x14ac:dyDescent="0.25">
      <c r="A239" s="507" t="s">
        <v>668</v>
      </c>
      <c r="B239" s="507"/>
      <c r="C239" s="48">
        <f>C1033</f>
        <v>3475063.41</v>
      </c>
    </row>
    <row r="240" spans="1:3" s="507" customFormat="1" x14ac:dyDescent="0.25">
      <c r="A240" s="507" t="s">
        <v>493</v>
      </c>
    </row>
    <row r="241" spans="1:17" s="479" customFormat="1" x14ac:dyDescent="0.25"/>
    <row r="242" spans="1:17" ht="16.5" thickBot="1" x14ac:dyDescent="0.3">
      <c r="A242" s="2"/>
    </row>
    <row r="243" spans="1:17" x14ac:dyDescent="0.25">
      <c r="A243" s="22" t="s">
        <v>10</v>
      </c>
      <c r="B243" s="513" t="s">
        <v>106</v>
      </c>
      <c r="C243" s="558" t="s">
        <v>665</v>
      </c>
    </row>
    <row r="244" spans="1:17" x14ac:dyDescent="0.25">
      <c r="A244" s="37" t="s">
        <v>105</v>
      </c>
      <c r="B244" s="547"/>
      <c r="C244" s="559"/>
    </row>
    <row r="245" spans="1:17" ht="16.5" thickBot="1" x14ac:dyDescent="0.3">
      <c r="A245" s="23" t="s">
        <v>12</v>
      </c>
      <c r="B245" s="514"/>
      <c r="C245" s="560"/>
    </row>
    <row r="246" spans="1:17" x14ac:dyDescent="0.25">
      <c r="A246" s="538" t="s">
        <v>451</v>
      </c>
      <c r="B246" s="4" t="s">
        <v>107</v>
      </c>
      <c r="C246" s="619">
        <f>C248</f>
        <v>13000</v>
      </c>
    </row>
    <row r="247" spans="1:17" ht="16.5" thickBot="1" x14ac:dyDescent="0.3">
      <c r="A247" s="539"/>
      <c r="B247" s="5" t="s">
        <v>23</v>
      </c>
      <c r="C247" s="620"/>
    </row>
    <row r="248" spans="1:17" ht="16.5" thickBot="1" x14ac:dyDescent="0.3">
      <c r="A248" s="23">
        <v>1030</v>
      </c>
      <c r="B248" s="5" t="s">
        <v>108</v>
      </c>
      <c r="C248" s="111">
        <f>C249</f>
        <v>13000</v>
      </c>
    </row>
    <row r="249" spans="1:17" ht="16.5" thickBot="1" x14ac:dyDescent="0.3">
      <c r="A249" s="29"/>
      <c r="B249" s="408" t="s">
        <v>494</v>
      </c>
      <c r="C249" s="286">
        <f>C250</f>
        <v>13000</v>
      </c>
    </row>
    <row r="250" spans="1:17" x14ac:dyDescent="0.25">
      <c r="A250" s="28"/>
      <c r="B250" s="7" t="s">
        <v>110</v>
      </c>
      <c r="C250" s="260">
        <f>C251</f>
        <v>13000</v>
      </c>
    </row>
    <row r="251" spans="1:17" x14ac:dyDescent="0.25">
      <c r="A251" s="28">
        <v>2850</v>
      </c>
      <c r="B251" s="7" t="s">
        <v>111</v>
      </c>
      <c r="C251" s="564">
        <v>13000</v>
      </c>
    </row>
    <row r="252" spans="1:17" ht="16.5" thickBot="1" x14ac:dyDescent="0.3">
      <c r="A252" s="24"/>
      <c r="B252" s="6" t="s">
        <v>112</v>
      </c>
      <c r="C252" s="588"/>
    </row>
    <row r="253" spans="1:17" ht="31.5" x14ac:dyDescent="0.25">
      <c r="A253" s="509">
        <v>400</v>
      </c>
      <c r="B253" s="4" t="s">
        <v>113</v>
      </c>
      <c r="C253" s="516">
        <f>C255</f>
        <v>35000</v>
      </c>
    </row>
    <row r="254" spans="1:17" ht="16.5" thickBot="1" x14ac:dyDescent="0.3">
      <c r="A254" s="510"/>
      <c r="B254" s="5" t="s">
        <v>114</v>
      </c>
      <c r="C254" s="517"/>
    </row>
    <row r="255" spans="1:17" s="46" customFormat="1" ht="16.5" thickBot="1" x14ac:dyDescent="0.3">
      <c r="A255" s="38">
        <v>40004</v>
      </c>
      <c r="B255" s="288" t="s">
        <v>15</v>
      </c>
      <c r="C255" s="111">
        <f>C261+C256</f>
        <v>35000</v>
      </c>
      <c r="D255" s="44"/>
      <c r="E255" s="44"/>
      <c r="F255" s="44"/>
      <c r="G255" s="44"/>
      <c r="H255" s="44"/>
      <c r="I255" s="44"/>
      <c r="J255" s="44"/>
      <c r="K255" s="44"/>
      <c r="L255" s="129"/>
      <c r="M255" s="129"/>
      <c r="N255" s="129"/>
      <c r="O255" s="129"/>
      <c r="P255" s="129"/>
      <c r="Q255" s="142"/>
    </row>
    <row r="256" spans="1:17" x14ac:dyDescent="0.25">
      <c r="A256" s="279"/>
      <c r="B256" s="409" t="s">
        <v>494</v>
      </c>
      <c r="C256" s="263">
        <f>C257</f>
        <v>15000</v>
      </c>
    </row>
    <row r="257" spans="1:3" x14ac:dyDescent="0.25">
      <c r="A257" s="28"/>
      <c r="B257" s="7" t="s">
        <v>118</v>
      </c>
      <c r="C257" s="17">
        <f>C258</f>
        <v>15000</v>
      </c>
    </row>
    <row r="258" spans="1:3" x14ac:dyDescent="0.25">
      <c r="A258" s="28"/>
      <c r="B258" s="7" t="s">
        <v>119</v>
      </c>
      <c r="C258" s="17">
        <f>C259</f>
        <v>15000</v>
      </c>
    </row>
    <row r="259" spans="1:3" x14ac:dyDescent="0.25">
      <c r="A259" s="28">
        <v>4300</v>
      </c>
      <c r="B259" s="7" t="s">
        <v>120</v>
      </c>
      <c r="C259" s="105">
        <v>15000</v>
      </c>
    </row>
    <row r="260" spans="1:3" ht="16.5" thickBot="1" x14ac:dyDescent="0.3">
      <c r="A260" s="47"/>
      <c r="B260" s="6"/>
      <c r="C260" s="393"/>
    </row>
    <row r="261" spans="1:3" ht="16.5" thickBot="1" x14ac:dyDescent="0.3">
      <c r="A261" s="23"/>
      <c r="B261" s="6" t="s">
        <v>495</v>
      </c>
      <c r="C261" s="402">
        <f>C262</f>
        <v>20000</v>
      </c>
    </row>
    <row r="262" spans="1:3" ht="30.75" customHeight="1" x14ac:dyDescent="0.25">
      <c r="A262" s="37"/>
      <c r="B262" s="7" t="s">
        <v>496</v>
      </c>
      <c r="C262" s="17">
        <f>C263</f>
        <v>20000</v>
      </c>
    </row>
    <row r="263" spans="1:3" x14ac:dyDescent="0.25">
      <c r="A263" s="28">
        <v>6050</v>
      </c>
      <c r="B263" s="7" t="s">
        <v>121</v>
      </c>
      <c r="C263" s="564">
        <v>20000</v>
      </c>
    </row>
    <row r="264" spans="1:3" ht="32.25" thickBot="1" x14ac:dyDescent="0.3">
      <c r="A264" s="28"/>
      <c r="B264" s="7" t="s">
        <v>437</v>
      </c>
      <c r="C264" s="588"/>
    </row>
    <row r="265" spans="1:3" ht="16.5" thickBot="1" x14ac:dyDescent="0.3">
      <c r="A265" s="509">
        <v>600</v>
      </c>
      <c r="B265" s="106" t="s">
        <v>122</v>
      </c>
      <c r="C265" s="516">
        <f>+C267+C273+C282</f>
        <v>1880989.13</v>
      </c>
    </row>
    <row r="266" spans="1:3" ht="16.5" thickBot="1" x14ac:dyDescent="0.3">
      <c r="A266" s="510"/>
      <c r="B266" s="288" t="s">
        <v>23</v>
      </c>
      <c r="C266" s="517"/>
    </row>
    <row r="267" spans="1:3" ht="16.5" thickBot="1" x14ac:dyDescent="0.3">
      <c r="A267" s="240">
        <v>60014</v>
      </c>
      <c r="B267" s="5" t="s">
        <v>592</v>
      </c>
      <c r="C267" s="238">
        <f>C268</f>
        <v>650000</v>
      </c>
    </row>
    <row r="268" spans="1:3" x14ac:dyDescent="0.25">
      <c r="A268" s="21"/>
      <c r="B268" s="313" t="s">
        <v>495</v>
      </c>
      <c r="C268" s="403">
        <f>C269</f>
        <v>650000</v>
      </c>
    </row>
    <row r="269" spans="1:3" ht="84.75" customHeight="1" x14ac:dyDescent="0.25">
      <c r="A269" s="84">
        <v>6300</v>
      </c>
      <c r="B269" s="311" t="s">
        <v>618</v>
      </c>
      <c r="C269" s="241">
        <f>C270+C271</f>
        <v>650000</v>
      </c>
    </row>
    <row r="270" spans="1:3" ht="92.25" customHeight="1" x14ac:dyDescent="0.25">
      <c r="A270" s="21"/>
      <c r="B270" s="314" t="s">
        <v>633</v>
      </c>
      <c r="C270" s="305">
        <v>650000</v>
      </c>
    </row>
    <row r="271" spans="1:3" ht="16.5" thickBot="1" x14ac:dyDescent="0.3">
      <c r="A271" s="289"/>
      <c r="B271" s="315"/>
      <c r="C271" s="285"/>
    </row>
    <row r="272" spans="1:3" ht="16.5" thickBot="1" x14ac:dyDescent="0.3">
      <c r="A272" s="38">
        <v>60016</v>
      </c>
      <c r="B272" s="288" t="s">
        <v>123</v>
      </c>
      <c r="C272" s="111">
        <f>+C273+C282</f>
        <v>1230989.1299999999</v>
      </c>
    </row>
    <row r="273" spans="1:3" ht="16.5" thickBot="1" x14ac:dyDescent="0.3">
      <c r="A273" s="290"/>
      <c r="B273" s="291" t="s">
        <v>497</v>
      </c>
      <c r="C273" s="263">
        <f>C274</f>
        <v>203000</v>
      </c>
    </row>
    <row r="274" spans="1:3" x14ac:dyDescent="0.25">
      <c r="A274" s="28"/>
      <c r="B274" s="7" t="s">
        <v>124</v>
      </c>
      <c r="C274" s="17">
        <f>+C275+C277</f>
        <v>203000</v>
      </c>
    </row>
    <row r="275" spans="1:3" x14ac:dyDescent="0.25">
      <c r="A275" s="28"/>
      <c r="B275" s="7" t="s">
        <v>125</v>
      </c>
      <c r="C275" s="17">
        <f>C276</f>
        <v>3000</v>
      </c>
    </row>
    <row r="276" spans="1:3" x14ac:dyDescent="0.25">
      <c r="A276" s="28">
        <v>4170</v>
      </c>
      <c r="B276" s="7" t="s">
        <v>126</v>
      </c>
      <c r="C276" s="17">
        <v>3000</v>
      </c>
    </row>
    <row r="277" spans="1:3" ht="31.5" x14ac:dyDescent="0.25">
      <c r="A277" s="28"/>
      <c r="B277" s="7" t="s">
        <v>127</v>
      </c>
      <c r="C277" s="17">
        <f>SUM(C278+C279+C281)</f>
        <v>200000</v>
      </c>
    </row>
    <row r="278" spans="1:3" x14ac:dyDescent="0.25">
      <c r="A278" s="28">
        <v>4210</v>
      </c>
      <c r="B278" s="7" t="s">
        <v>128</v>
      </c>
      <c r="C278" s="17">
        <v>30000</v>
      </c>
    </row>
    <row r="279" spans="1:3" x14ac:dyDescent="0.25">
      <c r="A279" s="28">
        <v>4270</v>
      </c>
      <c r="B279" s="7" t="s">
        <v>129</v>
      </c>
      <c r="C279" s="17">
        <v>50000</v>
      </c>
    </row>
    <row r="280" spans="1:3" x14ac:dyDescent="0.25">
      <c r="A280" s="239"/>
      <c r="B280" s="7" t="s">
        <v>688</v>
      </c>
      <c r="C280" s="17"/>
    </row>
    <row r="281" spans="1:3" x14ac:dyDescent="0.25">
      <c r="A281" s="261">
        <v>4300</v>
      </c>
      <c r="B281" s="7" t="s">
        <v>130</v>
      </c>
      <c r="C281" s="17">
        <v>120000</v>
      </c>
    </row>
    <row r="282" spans="1:3" x14ac:dyDescent="0.25">
      <c r="A282" s="21"/>
      <c r="B282" s="276" t="s">
        <v>495</v>
      </c>
      <c r="C282" s="404">
        <f>C283</f>
        <v>1027989.13</v>
      </c>
    </row>
    <row r="283" spans="1:3" x14ac:dyDescent="0.25">
      <c r="A283" s="28"/>
      <c r="B283" s="7" t="s">
        <v>115</v>
      </c>
      <c r="C283" s="17">
        <f>C284+C297</f>
        <v>1027989.13</v>
      </c>
    </row>
    <row r="284" spans="1:3" x14ac:dyDescent="0.25">
      <c r="A284" s="28">
        <v>6050</v>
      </c>
      <c r="B284" s="7" t="s">
        <v>690</v>
      </c>
      <c r="C284" s="17">
        <f>C285+C294+C295+C296</f>
        <v>687100.13</v>
      </c>
    </row>
    <row r="285" spans="1:3" x14ac:dyDescent="0.25">
      <c r="A285" s="447"/>
      <c r="B285" s="7" t="s">
        <v>689</v>
      </c>
      <c r="C285" s="17">
        <f>C286+C287+C288+C289+C290+C291+C292+C293</f>
        <v>267100.13</v>
      </c>
    </row>
    <row r="286" spans="1:3" x14ac:dyDescent="0.25">
      <c r="A286" s="28"/>
      <c r="B286" s="7" t="s">
        <v>640</v>
      </c>
      <c r="C286" s="17">
        <v>37742</v>
      </c>
    </row>
    <row r="287" spans="1:3" x14ac:dyDescent="0.25">
      <c r="A287" s="28"/>
      <c r="B287" s="7" t="s">
        <v>634</v>
      </c>
      <c r="C287" s="17">
        <v>37742</v>
      </c>
    </row>
    <row r="288" spans="1:3" ht="29.25" customHeight="1" x14ac:dyDescent="0.25">
      <c r="A288" s="28"/>
      <c r="B288" s="7" t="s">
        <v>635</v>
      </c>
      <c r="C288" s="130">
        <v>37742</v>
      </c>
    </row>
    <row r="289" spans="1:3" ht="31.5" x14ac:dyDescent="0.25">
      <c r="A289" s="28"/>
      <c r="B289" s="7" t="s">
        <v>641</v>
      </c>
      <c r="C289" s="17">
        <v>31137.15</v>
      </c>
    </row>
    <row r="290" spans="1:3" ht="31.5" x14ac:dyDescent="0.25">
      <c r="A290" s="28"/>
      <c r="B290" s="7" t="s">
        <v>636</v>
      </c>
      <c r="C290" s="17">
        <v>13209.7</v>
      </c>
    </row>
    <row r="291" spans="1:3" ht="31.5" x14ac:dyDescent="0.25">
      <c r="A291" s="239"/>
      <c r="B291" s="243" t="s">
        <v>637</v>
      </c>
      <c r="C291" s="17">
        <v>37742</v>
      </c>
    </row>
    <row r="292" spans="1:3" ht="31.5" x14ac:dyDescent="0.25">
      <c r="A292" s="239"/>
      <c r="B292" s="7" t="s">
        <v>638</v>
      </c>
      <c r="C292" s="17">
        <v>37742</v>
      </c>
    </row>
    <row r="293" spans="1:3" ht="31.5" x14ac:dyDescent="0.25">
      <c r="A293" s="28"/>
      <c r="B293" s="7" t="s">
        <v>639</v>
      </c>
      <c r="C293" s="17">
        <v>34043.279999999999</v>
      </c>
    </row>
    <row r="294" spans="1:3" x14ac:dyDescent="0.25">
      <c r="A294" s="28"/>
      <c r="B294" s="7" t="s">
        <v>691</v>
      </c>
      <c r="C294" s="17">
        <v>45000</v>
      </c>
    </row>
    <row r="295" spans="1:3" x14ac:dyDescent="0.25">
      <c r="A295" s="350"/>
      <c r="B295" s="7" t="s">
        <v>692</v>
      </c>
      <c r="C295" s="17">
        <v>25000</v>
      </c>
    </row>
    <row r="296" spans="1:3" x14ac:dyDescent="0.25">
      <c r="A296" s="79"/>
      <c r="B296" s="410" t="s">
        <v>693</v>
      </c>
      <c r="C296" s="391">
        <v>350000</v>
      </c>
    </row>
    <row r="297" spans="1:3" ht="47.25" x14ac:dyDescent="0.25">
      <c r="A297" s="383"/>
      <c r="B297" s="7" t="s">
        <v>694</v>
      </c>
      <c r="C297" s="385">
        <f>C298+C301</f>
        <v>340889</v>
      </c>
    </row>
    <row r="298" spans="1:3" ht="31.5" x14ac:dyDescent="0.25">
      <c r="A298" s="383"/>
      <c r="B298" s="7" t="s">
        <v>713</v>
      </c>
      <c r="C298" s="385">
        <f>C299+C300</f>
        <v>155659</v>
      </c>
    </row>
    <row r="299" spans="1:3" ht="31.5" x14ac:dyDescent="0.25">
      <c r="A299" s="383">
        <v>6057</v>
      </c>
      <c r="B299" s="7" t="s">
        <v>642</v>
      </c>
      <c r="C299" s="385">
        <v>80659</v>
      </c>
    </row>
    <row r="300" spans="1:3" ht="31.5" x14ac:dyDescent="0.25">
      <c r="A300" s="383">
        <v>6059</v>
      </c>
      <c r="B300" s="7" t="s">
        <v>643</v>
      </c>
      <c r="C300" s="385">
        <v>75000</v>
      </c>
    </row>
    <row r="301" spans="1:3" ht="31.5" x14ac:dyDescent="0.25">
      <c r="A301" s="383"/>
      <c r="B301" s="7" t="s">
        <v>695</v>
      </c>
      <c r="C301" s="385">
        <f>C302+C303</f>
        <v>185230</v>
      </c>
    </row>
    <row r="302" spans="1:3" ht="31.5" x14ac:dyDescent="0.25">
      <c r="A302" s="383">
        <v>6057</v>
      </c>
      <c r="B302" s="7" t="s">
        <v>642</v>
      </c>
      <c r="C302" s="385">
        <v>110230</v>
      </c>
    </row>
    <row r="303" spans="1:3" ht="32.25" thickBot="1" x14ac:dyDescent="0.3">
      <c r="A303" s="383">
        <v>6059</v>
      </c>
      <c r="B303" s="7" t="s">
        <v>643</v>
      </c>
      <c r="C303" s="385">
        <v>75000</v>
      </c>
    </row>
    <row r="304" spans="1:3" x14ac:dyDescent="0.25">
      <c r="A304" s="509">
        <v>700</v>
      </c>
      <c r="B304" s="26" t="s">
        <v>18</v>
      </c>
      <c r="C304" s="516">
        <f>C306</f>
        <v>60000</v>
      </c>
    </row>
    <row r="305" spans="1:3" ht="16.5" thickBot="1" x14ac:dyDescent="0.3">
      <c r="A305" s="510"/>
      <c r="B305" s="27" t="s">
        <v>23</v>
      </c>
      <c r="C305" s="517"/>
    </row>
    <row r="306" spans="1:3" ht="16.5" thickBot="1" x14ac:dyDescent="0.3">
      <c r="A306" s="257">
        <v>70005</v>
      </c>
      <c r="B306" s="288" t="s">
        <v>19</v>
      </c>
      <c r="C306" s="258">
        <f>C307</f>
        <v>60000</v>
      </c>
    </row>
    <row r="307" spans="1:3" x14ac:dyDescent="0.25">
      <c r="A307" s="21"/>
      <c r="B307" s="326" t="s">
        <v>498</v>
      </c>
      <c r="C307" s="268">
        <f>C308</f>
        <v>60000</v>
      </c>
    </row>
    <row r="308" spans="1:3" x14ac:dyDescent="0.25">
      <c r="A308" s="227"/>
      <c r="B308" s="324" t="s">
        <v>132</v>
      </c>
      <c r="C308" s="17">
        <f>+C309+C311</f>
        <v>60000</v>
      </c>
    </row>
    <row r="309" spans="1:3" x14ac:dyDescent="0.25">
      <c r="A309" s="28"/>
      <c r="B309" s="7" t="s">
        <v>133</v>
      </c>
      <c r="C309" s="17">
        <f>C310</f>
        <v>5000</v>
      </c>
    </row>
    <row r="310" spans="1:3" x14ac:dyDescent="0.25">
      <c r="A310" s="28">
        <v>4170</v>
      </c>
      <c r="B310" s="7" t="s">
        <v>126</v>
      </c>
      <c r="C310" s="17">
        <v>5000</v>
      </c>
    </row>
    <row r="311" spans="1:3" x14ac:dyDescent="0.25">
      <c r="A311" s="28"/>
      <c r="B311" s="7" t="s">
        <v>134</v>
      </c>
      <c r="C311" s="17">
        <f>SUM(C312:C315)</f>
        <v>55000</v>
      </c>
    </row>
    <row r="312" spans="1:3" x14ac:dyDescent="0.25">
      <c r="A312" s="28">
        <v>4210</v>
      </c>
      <c r="B312" s="7" t="s">
        <v>128</v>
      </c>
      <c r="C312" s="17">
        <v>5000</v>
      </c>
    </row>
    <row r="313" spans="1:3" x14ac:dyDescent="0.25">
      <c r="A313" s="28">
        <v>4300</v>
      </c>
      <c r="B313" s="7" t="s">
        <v>130</v>
      </c>
      <c r="C313" s="17">
        <v>30000</v>
      </c>
    </row>
    <row r="314" spans="1:3" x14ac:dyDescent="0.25">
      <c r="A314" s="28">
        <v>4430</v>
      </c>
      <c r="B314" s="7" t="s">
        <v>135</v>
      </c>
      <c r="C314" s="17">
        <v>15000</v>
      </c>
    </row>
    <row r="315" spans="1:3" ht="16.5" thickBot="1" x14ac:dyDescent="0.3">
      <c r="A315" s="29">
        <v>4530</v>
      </c>
      <c r="B315" s="6" t="s">
        <v>136</v>
      </c>
      <c r="C315" s="259">
        <v>5000</v>
      </c>
    </row>
    <row r="316" spans="1:3" ht="13.5" customHeight="1" x14ac:dyDescent="0.25">
      <c r="A316" s="509">
        <v>720</v>
      </c>
      <c r="B316" s="26" t="s">
        <v>138</v>
      </c>
      <c r="C316" s="516">
        <f>C318</f>
        <v>15000</v>
      </c>
    </row>
    <row r="317" spans="1:3" ht="16.5" thickBot="1" x14ac:dyDescent="0.3">
      <c r="A317" s="510"/>
      <c r="B317" s="27" t="s">
        <v>23</v>
      </c>
      <c r="C317" s="517"/>
    </row>
    <row r="318" spans="1:3" ht="16.5" thickBot="1" x14ac:dyDescent="0.3">
      <c r="A318" s="293">
        <v>72095</v>
      </c>
      <c r="B318" s="288" t="s">
        <v>87</v>
      </c>
      <c r="C318" s="294">
        <f>C319</f>
        <v>15000</v>
      </c>
    </row>
    <row r="319" spans="1:3" x14ac:dyDescent="0.25">
      <c r="A319" s="292"/>
      <c r="B319" s="226" t="s">
        <v>499</v>
      </c>
      <c r="C319" s="263">
        <f>C320</f>
        <v>15000</v>
      </c>
    </row>
    <row r="320" spans="1:3" x14ac:dyDescent="0.25">
      <c r="A320" s="275"/>
      <c r="B320" s="272" t="s">
        <v>132</v>
      </c>
      <c r="C320" s="18">
        <f>C321</f>
        <v>15000</v>
      </c>
    </row>
    <row r="321" spans="1:3" x14ac:dyDescent="0.25">
      <c r="A321" s="275"/>
      <c r="B321" s="272" t="s">
        <v>139</v>
      </c>
      <c r="C321" s="18">
        <f>C322</f>
        <v>15000</v>
      </c>
    </row>
    <row r="322" spans="1:3" ht="16.5" thickBot="1" x14ac:dyDescent="0.3">
      <c r="A322" s="281">
        <v>4300</v>
      </c>
      <c r="B322" s="273" t="s">
        <v>438</v>
      </c>
      <c r="C322" s="262">
        <v>15000</v>
      </c>
    </row>
    <row r="323" spans="1:3" x14ac:dyDescent="0.25">
      <c r="A323" s="509">
        <v>750</v>
      </c>
      <c r="B323" s="4" t="s">
        <v>22</v>
      </c>
      <c r="C323" s="516">
        <f>+C325+C336+C345++C371+C376+C385+C402</f>
        <v>3471711</v>
      </c>
    </row>
    <row r="324" spans="1:3" ht="16.5" thickBot="1" x14ac:dyDescent="0.3">
      <c r="A324" s="510"/>
      <c r="B324" s="5" t="s">
        <v>23</v>
      </c>
      <c r="C324" s="517"/>
    </row>
    <row r="325" spans="1:3" ht="16.5" thickBot="1" x14ac:dyDescent="0.3">
      <c r="A325" s="23">
        <v>75011</v>
      </c>
      <c r="B325" s="5" t="s">
        <v>24</v>
      </c>
      <c r="C325" s="111">
        <f>C326</f>
        <v>96689</v>
      </c>
    </row>
    <row r="326" spans="1:3" ht="16.5" thickBot="1" x14ac:dyDescent="0.3">
      <c r="A326" s="29"/>
      <c r="B326" s="6" t="s">
        <v>494</v>
      </c>
      <c r="C326" s="260">
        <f>C327</f>
        <v>96689</v>
      </c>
    </row>
    <row r="327" spans="1:3" x14ac:dyDescent="0.25">
      <c r="A327" s="28"/>
      <c r="B327" s="7" t="s">
        <v>132</v>
      </c>
      <c r="C327" s="17">
        <f>+C328+C333</f>
        <v>96689</v>
      </c>
    </row>
    <row r="328" spans="1:3" x14ac:dyDescent="0.25">
      <c r="A328" s="28"/>
      <c r="B328" s="7" t="s">
        <v>140</v>
      </c>
      <c r="C328" s="17">
        <f>SUM(C329:C332)</f>
        <v>92239</v>
      </c>
    </row>
    <row r="329" spans="1:3" x14ac:dyDescent="0.25">
      <c r="A329" s="28">
        <v>4010</v>
      </c>
      <c r="B329" s="7" t="s">
        <v>141</v>
      </c>
      <c r="C329" s="17">
        <v>68000</v>
      </c>
    </row>
    <row r="330" spans="1:3" x14ac:dyDescent="0.25">
      <c r="A330" s="28">
        <v>4110</v>
      </c>
      <c r="B330" s="7" t="s">
        <v>142</v>
      </c>
      <c r="C330" s="17">
        <v>11700</v>
      </c>
    </row>
    <row r="331" spans="1:3" x14ac:dyDescent="0.25">
      <c r="A331" s="28">
        <v>4120</v>
      </c>
      <c r="B331" s="7" t="s">
        <v>143</v>
      </c>
      <c r="C331" s="17">
        <v>1700</v>
      </c>
    </row>
    <row r="332" spans="1:3" x14ac:dyDescent="0.25">
      <c r="A332" s="383">
        <v>4170</v>
      </c>
      <c r="B332" s="7" t="s">
        <v>644</v>
      </c>
      <c r="C332" s="17">
        <v>10839</v>
      </c>
    </row>
    <row r="333" spans="1:3" x14ac:dyDescent="0.25">
      <c r="A333" s="28" t="s">
        <v>2</v>
      </c>
      <c r="B333" s="7" t="s">
        <v>134</v>
      </c>
      <c r="C333" s="17">
        <f>+C334+C335</f>
        <v>4450</v>
      </c>
    </row>
    <row r="334" spans="1:3" x14ac:dyDescent="0.25">
      <c r="A334" s="28">
        <v>4210</v>
      </c>
      <c r="B334" s="7" t="s">
        <v>128</v>
      </c>
      <c r="C334" s="17">
        <v>2450</v>
      </c>
    </row>
    <row r="335" spans="1:3" ht="16.5" thickBot="1" x14ac:dyDescent="0.3">
      <c r="A335" s="29">
        <v>4300</v>
      </c>
      <c r="B335" s="6" t="s">
        <v>130</v>
      </c>
      <c r="C335" s="259">
        <v>2000</v>
      </c>
    </row>
    <row r="336" spans="1:3" ht="16.5" thickBot="1" x14ac:dyDescent="0.3">
      <c r="A336" s="38">
        <v>75022</v>
      </c>
      <c r="B336" s="288" t="s">
        <v>387</v>
      </c>
      <c r="C336" s="111">
        <f>C337</f>
        <v>124000</v>
      </c>
    </row>
    <row r="337" spans="1:3" x14ac:dyDescent="0.25">
      <c r="A337" s="295"/>
      <c r="B337" s="287" t="s">
        <v>494</v>
      </c>
      <c r="C337" s="263">
        <f>+C338+C342</f>
        <v>124000</v>
      </c>
    </row>
    <row r="338" spans="1:3" x14ac:dyDescent="0.25">
      <c r="A338" s="28"/>
      <c r="B338" s="7" t="s">
        <v>132</v>
      </c>
      <c r="C338" s="17">
        <f>C339</f>
        <v>4000</v>
      </c>
    </row>
    <row r="339" spans="1:3" x14ac:dyDescent="0.25">
      <c r="A339" s="28"/>
      <c r="B339" s="7" t="s">
        <v>144</v>
      </c>
      <c r="C339" s="17">
        <f>SUM(C340:C341)</f>
        <v>4000</v>
      </c>
    </row>
    <row r="340" spans="1:3" x14ac:dyDescent="0.25">
      <c r="A340" s="28">
        <v>4210</v>
      </c>
      <c r="B340" s="7" t="s">
        <v>128</v>
      </c>
      <c r="C340" s="17">
        <v>3000</v>
      </c>
    </row>
    <row r="341" spans="1:3" x14ac:dyDescent="0.25">
      <c r="A341" s="28">
        <v>4300</v>
      </c>
      <c r="B341" s="243" t="s">
        <v>130</v>
      </c>
      <c r="C341" s="17">
        <v>1000</v>
      </c>
    </row>
    <row r="342" spans="1:3" x14ac:dyDescent="0.25">
      <c r="A342" s="28"/>
      <c r="B342" s="7" t="s">
        <v>146</v>
      </c>
      <c r="C342" s="17">
        <f>C343</f>
        <v>120000</v>
      </c>
    </row>
    <row r="343" spans="1:3" ht="16.5" thickBot="1" x14ac:dyDescent="0.3">
      <c r="A343" s="29">
        <v>3030</v>
      </c>
      <c r="B343" s="6" t="s">
        <v>147</v>
      </c>
      <c r="C343" s="17">
        <v>120000</v>
      </c>
    </row>
    <row r="344" spans="1:3" ht="16.5" thickBot="1" x14ac:dyDescent="0.3">
      <c r="A344" s="480"/>
      <c r="B344" s="7"/>
      <c r="C344" s="482"/>
    </row>
    <row r="345" spans="1:3" x14ac:dyDescent="0.25">
      <c r="A345" s="449">
        <v>75023</v>
      </c>
      <c r="B345" s="451" t="s">
        <v>148</v>
      </c>
      <c r="C345" s="446">
        <f>C346+C368</f>
        <v>2693922</v>
      </c>
    </row>
    <row r="346" spans="1:3" x14ac:dyDescent="0.25">
      <c r="A346" s="84"/>
      <c r="B346" s="450" t="s">
        <v>494</v>
      </c>
      <c r="C346" s="18">
        <f>C347+C366</f>
        <v>2613922</v>
      </c>
    </row>
    <row r="347" spans="1:3" x14ac:dyDescent="0.25">
      <c r="A347" s="28"/>
      <c r="B347" s="7" t="s">
        <v>149</v>
      </c>
      <c r="C347" s="17">
        <f>C348+C354</f>
        <v>2611922</v>
      </c>
    </row>
    <row r="348" spans="1:3" x14ac:dyDescent="0.25">
      <c r="A348" s="28"/>
      <c r="B348" s="7" t="s">
        <v>150</v>
      </c>
      <c r="C348" s="17">
        <f>C349+C350+C351+C352+C353</f>
        <v>2255509</v>
      </c>
    </row>
    <row r="349" spans="1:3" x14ac:dyDescent="0.25">
      <c r="A349" s="28">
        <v>4010</v>
      </c>
      <c r="B349" s="7" t="s">
        <v>141</v>
      </c>
      <c r="C349" s="17">
        <v>1766000</v>
      </c>
    </row>
    <row r="350" spans="1:3" x14ac:dyDescent="0.25">
      <c r="A350" s="28">
        <v>4040</v>
      </c>
      <c r="B350" s="7" t="s">
        <v>151</v>
      </c>
      <c r="C350" s="17">
        <v>134842</v>
      </c>
    </row>
    <row r="351" spans="1:3" x14ac:dyDescent="0.25">
      <c r="A351" s="28">
        <v>4110</v>
      </c>
      <c r="B351" s="7" t="s">
        <v>152</v>
      </c>
      <c r="C351" s="17">
        <v>290367</v>
      </c>
    </row>
    <row r="352" spans="1:3" x14ac:dyDescent="0.25">
      <c r="A352" s="28">
        <v>4120</v>
      </c>
      <c r="B352" s="7" t="s">
        <v>143</v>
      </c>
      <c r="C352" s="17">
        <v>44300</v>
      </c>
    </row>
    <row r="353" spans="1:3" x14ac:dyDescent="0.25">
      <c r="A353" s="28">
        <v>4170</v>
      </c>
      <c r="B353" s="7" t="s">
        <v>126</v>
      </c>
      <c r="C353" s="17">
        <v>20000</v>
      </c>
    </row>
    <row r="354" spans="1:3" x14ac:dyDescent="0.25">
      <c r="A354" s="28"/>
      <c r="B354" s="7" t="s">
        <v>134</v>
      </c>
      <c r="C354" s="17">
        <f>SUM(C355:C365)</f>
        <v>356413</v>
      </c>
    </row>
    <row r="355" spans="1:3" ht="31.5" x14ac:dyDescent="0.25">
      <c r="A355" s="382">
        <v>4140</v>
      </c>
      <c r="B355" s="7" t="s">
        <v>645</v>
      </c>
      <c r="C355" s="334">
        <v>38400</v>
      </c>
    </row>
    <row r="356" spans="1:3" x14ac:dyDescent="0.25">
      <c r="A356" s="383">
        <v>4210</v>
      </c>
      <c r="B356" s="127" t="s">
        <v>128</v>
      </c>
      <c r="C356" s="17">
        <v>65000</v>
      </c>
    </row>
    <row r="357" spans="1:3" x14ac:dyDescent="0.25">
      <c r="A357" s="28">
        <v>4260</v>
      </c>
      <c r="B357" s="7" t="s">
        <v>153</v>
      </c>
      <c r="C357" s="17">
        <v>40000</v>
      </c>
    </row>
    <row r="358" spans="1:3" x14ac:dyDescent="0.25">
      <c r="A358" s="28">
        <v>4270</v>
      </c>
      <c r="B358" s="7" t="s">
        <v>129</v>
      </c>
      <c r="C358" s="17">
        <v>10000</v>
      </c>
    </row>
    <row r="359" spans="1:3" x14ac:dyDescent="0.25">
      <c r="A359" s="28">
        <v>4280</v>
      </c>
      <c r="B359" s="7" t="s">
        <v>154</v>
      </c>
      <c r="C359" s="17">
        <v>2000</v>
      </c>
    </row>
    <row r="360" spans="1:3" x14ac:dyDescent="0.25">
      <c r="A360" s="28">
        <v>4300</v>
      </c>
      <c r="B360" s="7" t="s">
        <v>130</v>
      </c>
      <c r="C360" s="17">
        <v>116000</v>
      </c>
    </row>
    <row r="361" spans="1:3" x14ac:dyDescent="0.25">
      <c r="A361" s="28">
        <v>4360</v>
      </c>
      <c r="B361" s="7" t="s">
        <v>155</v>
      </c>
      <c r="C361" s="17">
        <v>23400</v>
      </c>
    </row>
    <row r="362" spans="1:3" x14ac:dyDescent="0.25">
      <c r="A362" s="28">
        <v>4410</v>
      </c>
      <c r="B362" s="7" t="s">
        <v>156</v>
      </c>
      <c r="C362" s="17">
        <v>7000</v>
      </c>
    </row>
    <row r="363" spans="1:3" x14ac:dyDescent="0.25">
      <c r="A363" s="28">
        <v>4430</v>
      </c>
      <c r="B363" s="7" t="s">
        <v>157</v>
      </c>
      <c r="C363" s="17">
        <v>5000</v>
      </c>
    </row>
    <row r="364" spans="1:3" x14ac:dyDescent="0.25">
      <c r="A364" s="28">
        <v>4440</v>
      </c>
      <c r="B364" s="7" t="s">
        <v>158</v>
      </c>
      <c r="C364" s="17">
        <v>42613</v>
      </c>
    </row>
    <row r="365" spans="1:3" ht="31.5" x14ac:dyDescent="0.25">
      <c r="A365" s="28">
        <v>4700</v>
      </c>
      <c r="B365" s="7" t="s">
        <v>500</v>
      </c>
      <c r="C365" s="17">
        <v>7000</v>
      </c>
    </row>
    <row r="366" spans="1:3" x14ac:dyDescent="0.25">
      <c r="A366" s="383"/>
      <c r="B366" s="7" t="s">
        <v>647</v>
      </c>
      <c r="C366" s="17">
        <f>C367</f>
        <v>2000</v>
      </c>
    </row>
    <row r="367" spans="1:3" ht="16.5" thickBot="1" x14ac:dyDescent="0.3">
      <c r="A367" s="383">
        <v>3020</v>
      </c>
      <c r="B367" s="6" t="s">
        <v>159</v>
      </c>
      <c r="C367" s="17">
        <v>2000</v>
      </c>
    </row>
    <row r="368" spans="1:3" x14ac:dyDescent="0.25">
      <c r="A368" s="383"/>
      <c r="B368" s="386" t="s">
        <v>495</v>
      </c>
      <c r="C368" s="402">
        <f>C369</f>
        <v>80000</v>
      </c>
    </row>
    <row r="369" spans="1:4" ht="31.5" x14ac:dyDescent="0.25">
      <c r="A369" s="383">
        <v>6060</v>
      </c>
      <c r="B369" s="7" t="s">
        <v>730</v>
      </c>
      <c r="C369" s="17">
        <f>C370</f>
        <v>80000</v>
      </c>
    </row>
    <row r="370" spans="1:4" ht="16.5" thickBot="1" x14ac:dyDescent="0.3">
      <c r="A370" s="383"/>
      <c r="B370" s="7" t="s">
        <v>646</v>
      </c>
      <c r="C370" s="17">
        <v>80000</v>
      </c>
    </row>
    <row r="371" spans="1:4" ht="16.5" thickBot="1" x14ac:dyDescent="0.3">
      <c r="A371" s="38">
        <v>75045</v>
      </c>
      <c r="B371" s="288" t="s">
        <v>29</v>
      </c>
      <c r="C371" s="111">
        <f>C372</f>
        <v>100</v>
      </c>
    </row>
    <row r="372" spans="1:4" x14ac:dyDescent="0.25">
      <c r="A372" s="279"/>
      <c r="B372" s="284" t="s">
        <v>494</v>
      </c>
      <c r="C372" s="263">
        <f>C373</f>
        <v>100</v>
      </c>
    </row>
    <row r="373" spans="1:4" x14ac:dyDescent="0.25">
      <c r="A373" s="28"/>
      <c r="B373" s="7" t="s">
        <v>149</v>
      </c>
      <c r="C373" s="17">
        <f>C374</f>
        <v>100</v>
      </c>
    </row>
    <row r="374" spans="1:4" x14ac:dyDescent="0.25">
      <c r="A374" s="28"/>
      <c r="B374" s="7" t="s">
        <v>134</v>
      </c>
      <c r="C374" s="17">
        <f>C375</f>
        <v>100</v>
      </c>
    </row>
    <row r="375" spans="1:4" ht="16.5" thickBot="1" x14ac:dyDescent="0.3">
      <c r="A375" s="29">
        <v>4410</v>
      </c>
      <c r="B375" s="6" t="s">
        <v>160</v>
      </c>
      <c r="C375" s="117">
        <v>100</v>
      </c>
    </row>
    <row r="376" spans="1:4" ht="18" customHeight="1" thickBot="1" x14ac:dyDescent="0.3">
      <c r="A376" s="23">
        <v>75075</v>
      </c>
      <c r="B376" s="5" t="s">
        <v>161</v>
      </c>
      <c r="C376" s="111">
        <f>C377</f>
        <v>17000</v>
      </c>
      <c r="D376" s="39"/>
    </row>
    <row r="377" spans="1:4" x14ac:dyDescent="0.25">
      <c r="A377" s="135"/>
      <c r="B377" s="133" t="s">
        <v>494</v>
      </c>
      <c r="C377" s="131">
        <f>C378</f>
        <v>17000</v>
      </c>
    </row>
    <row r="378" spans="1:4" x14ac:dyDescent="0.25">
      <c r="A378" s="28"/>
      <c r="B378" s="7" t="s">
        <v>149</v>
      </c>
      <c r="C378" s="17">
        <f>C379+C381</f>
        <v>17000</v>
      </c>
    </row>
    <row r="379" spans="1:4" x14ac:dyDescent="0.25">
      <c r="A379" s="28"/>
      <c r="B379" s="7" t="s">
        <v>140</v>
      </c>
      <c r="C379" s="17">
        <f>C380</f>
        <v>2000</v>
      </c>
    </row>
    <row r="380" spans="1:4" x14ac:dyDescent="0.25">
      <c r="A380" s="28">
        <v>4170</v>
      </c>
      <c r="B380" s="7" t="s">
        <v>162</v>
      </c>
      <c r="C380" s="17">
        <v>2000</v>
      </c>
    </row>
    <row r="381" spans="1:4" x14ac:dyDescent="0.25">
      <c r="A381" s="28"/>
      <c r="B381" s="7" t="s">
        <v>134</v>
      </c>
      <c r="C381" s="17">
        <f>SUM(C382:C384)</f>
        <v>15000</v>
      </c>
    </row>
    <row r="382" spans="1:4" x14ac:dyDescent="0.25">
      <c r="A382" s="28">
        <v>4210</v>
      </c>
      <c r="B382" s="7" t="s">
        <v>163</v>
      </c>
      <c r="C382" s="17">
        <v>5000</v>
      </c>
    </row>
    <row r="383" spans="1:4" x14ac:dyDescent="0.25">
      <c r="A383" s="555">
        <v>4300</v>
      </c>
      <c r="B383" s="614" t="s">
        <v>648</v>
      </c>
      <c r="C383" s="564">
        <v>10000</v>
      </c>
    </row>
    <row r="384" spans="1:4" ht="18.75" customHeight="1" thickBot="1" x14ac:dyDescent="0.3">
      <c r="A384" s="556"/>
      <c r="B384" s="615"/>
      <c r="C384" s="585"/>
    </row>
    <row r="385" spans="1:3" ht="18.75" customHeight="1" thickBot="1" x14ac:dyDescent="0.3">
      <c r="A385" s="173">
        <v>75085</v>
      </c>
      <c r="B385" s="5" t="s">
        <v>572</v>
      </c>
      <c r="C385" s="171">
        <f>SUM(C386)</f>
        <v>440000</v>
      </c>
    </row>
    <row r="386" spans="1:3" ht="18.75" customHeight="1" x14ac:dyDescent="0.25">
      <c r="A386" s="172"/>
      <c r="B386" s="7" t="s">
        <v>494</v>
      </c>
      <c r="C386" s="17">
        <f>C387</f>
        <v>440000</v>
      </c>
    </row>
    <row r="387" spans="1:3" ht="18.75" customHeight="1" x14ac:dyDescent="0.25">
      <c r="A387" s="172"/>
      <c r="B387" s="7" t="s">
        <v>149</v>
      </c>
      <c r="C387" s="17">
        <f>+C388+C394</f>
        <v>440000</v>
      </c>
    </row>
    <row r="388" spans="1:3" ht="18.75" customHeight="1" x14ac:dyDescent="0.25">
      <c r="A388" s="172"/>
      <c r="B388" s="7" t="s">
        <v>184</v>
      </c>
      <c r="C388" s="17">
        <f>SUM(C389:C393)</f>
        <v>416892</v>
      </c>
    </row>
    <row r="389" spans="1:3" ht="18.75" customHeight="1" x14ac:dyDescent="0.25">
      <c r="A389" s="172">
        <v>4010</v>
      </c>
      <c r="B389" s="7" t="s">
        <v>141</v>
      </c>
      <c r="C389" s="17">
        <v>326520</v>
      </c>
    </row>
    <row r="390" spans="1:3" ht="18.75" customHeight="1" x14ac:dyDescent="0.25">
      <c r="A390" s="172">
        <v>4040</v>
      </c>
      <c r="B390" s="7" t="s">
        <v>185</v>
      </c>
      <c r="C390" s="17">
        <v>23837</v>
      </c>
    </row>
    <row r="391" spans="1:3" ht="18.75" customHeight="1" x14ac:dyDescent="0.25">
      <c r="A391" s="172">
        <v>4110</v>
      </c>
      <c r="B391" s="7" t="s">
        <v>142</v>
      </c>
      <c r="C391" s="17">
        <v>57656</v>
      </c>
    </row>
    <row r="392" spans="1:3" ht="18.75" customHeight="1" x14ac:dyDescent="0.25">
      <c r="A392" s="172">
        <v>4120</v>
      </c>
      <c r="B392" s="7" t="s">
        <v>214</v>
      </c>
      <c r="C392" s="17">
        <v>7879</v>
      </c>
    </row>
    <row r="393" spans="1:3" ht="18.75" customHeight="1" x14ac:dyDescent="0.25">
      <c r="A393" s="172">
        <v>4170</v>
      </c>
      <c r="B393" s="7" t="s">
        <v>126</v>
      </c>
      <c r="C393" s="17">
        <v>1000</v>
      </c>
    </row>
    <row r="394" spans="1:3" ht="18.75" customHeight="1" x14ac:dyDescent="0.25">
      <c r="A394" s="172"/>
      <c r="B394" s="7" t="s">
        <v>134</v>
      </c>
      <c r="C394" s="17">
        <f>SUM(C395:C401)</f>
        <v>23108</v>
      </c>
    </row>
    <row r="395" spans="1:3" ht="18.75" customHeight="1" x14ac:dyDescent="0.25">
      <c r="A395" s="172">
        <v>4210</v>
      </c>
      <c r="B395" s="7" t="s">
        <v>128</v>
      </c>
      <c r="C395" s="17">
        <v>6468</v>
      </c>
    </row>
    <row r="396" spans="1:3" ht="18.75" customHeight="1" x14ac:dyDescent="0.25">
      <c r="A396" s="172">
        <v>4280</v>
      </c>
      <c r="B396" s="7" t="s">
        <v>154</v>
      </c>
      <c r="C396" s="17">
        <v>500</v>
      </c>
    </row>
    <row r="397" spans="1:3" ht="18.75" customHeight="1" x14ac:dyDescent="0.25">
      <c r="A397" s="172">
        <v>4300</v>
      </c>
      <c r="B397" s="7" t="s">
        <v>130</v>
      </c>
      <c r="C397" s="17">
        <v>6000</v>
      </c>
    </row>
    <row r="398" spans="1:3" ht="18.75" customHeight="1" x14ac:dyDescent="0.25">
      <c r="A398" s="172">
        <v>4360</v>
      </c>
      <c r="B398" s="7" t="s">
        <v>215</v>
      </c>
      <c r="C398" s="17">
        <v>1700</v>
      </c>
    </row>
    <row r="399" spans="1:3" ht="18.75" customHeight="1" x14ac:dyDescent="0.25">
      <c r="A399" s="172">
        <v>4410</v>
      </c>
      <c r="B399" s="7" t="s">
        <v>145</v>
      </c>
      <c r="C399" s="17">
        <v>500</v>
      </c>
    </row>
    <row r="400" spans="1:3" ht="18.75" customHeight="1" x14ac:dyDescent="0.25">
      <c r="A400" s="172">
        <v>4430</v>
      </c>
      <c r="B400" s="7" t="s">
        <v>157</v>
      </c>
      <c r="C400" s="17">
        <v>1200</v>
      </c>
    </row>
    <row r="401" spans="1:3" ht="18.75" customHeight="1" thickBot="1" x14ac:dyDescent="0.3">
      <c r="A401" s="327">
        <v>4440</v>
      </c>
      <c r="B401" s="325" t="s">
        <v>191</v>
      </c>
      <c r="C401" s="17">
        <v>6740</v>
      </c>
    </row>
    <row r="402" spans="1:3" ht="16.5" thickBot="1" x14ac:dyDescent="0.3">
      <c r="A402" s="328">
        <v>75095</v>
      </c>
      <c r="B402" s="307" t="s">
        <v>87</v>
      </c>
      <c r="C402" s="111">
        <f>C403</f>
        <v>100000</v>
      </c>
    </row>
    <row r="403" spans="1:3" x14ac:dyDescent="0.25">
      <c r="A403" s="28"/>
      <c r="B403" s="7" t="s">
        <v>494</v>
      </c>
      <c r="C403" s="118">
        <f>C404</f>
        <v>100000</v>
      </c>
    </row>
    <row r="404" spans="1:3" x14ac:dyDescent="0.25">
      <c r="A404" s="28"/>
      <c r="B404" s="7" t="s">
        <v>149</v>
      </c>
      <c r="C404" s="17">
        <f>+C405+C410</f>
        <v>100000</v>
      </c>
    </row>
    <row r="405" spans="1:3" x14ac:dyDescent="0.25">
      <c r="A405" s="28"/>
      <c r="B405" s="7" t="s">
        <v>140</v>
      </c>
      <c r="C405" s="17">
        <f>SUM(C406:C409)</f>
        <v>59100</v>
      </c>
    </row>
    <row r="406" spans="1:3" x14ac:dyDescent="0.25">
      <c r="A406" s="28">
        <v>4100</v>
      </c>
      <c r="B406" s="7" t="s">
        <v>164</v>
      </c>
      <c r="C406" s="17">
        <v>34100</v>
      </c>
    </row>
    <row r="407" spans="1:3" x14ac:dyDescent="0.25">
      <c r="A407" s="28">
        <v>4170</v>
      </c>
      <c r="B407" s="7" t="s">
        <v>126</v>
      </c>
      <c r="C407" s="17">
        <v>20000</v>
      </c>
    </row>
    <row r="408" spans="1:3" x14ac:dyDescent="0.25">
      <c r="A408" s="28">
        <v>4110</v>
      </c>
      <c r="B408" s="7" t="s">
        <v>152</v>
      </c>
      <c r="C408" s="17">
        <v>4000</v>
      </c>
    </row>
    <row r="409" spans="1:3" x14ac:dyDescent="0.25">
      <c r="A409" s="28">
        <v>4120</v>
      </c>
      <c r="B409" s="7" t="s">
        <v>165</v>
      </c>
      <c r="C409" s="17">
        <v>1000</v>
      </c>
    </row>
    <row r="410" spans="1:3" x14ac:dyDescent="0.25">
      <c r="A410" s="28"/>
      <c r="B410" s="7" t="s">
        <v>134</v>
      </c>
      <c r="C410" s="17">
        <f>SUM(C411:C415)</f>
        <v>40900</v>
      </c>
    </row>
    <row r="411" spans="1:3" x14ac:dyDescent="0.25">
      <c r="A411" s="28">
        <v>4210</v>
      </c>
      <c r="B411" s="7" t="s">
        <v>128</v>
      </c>
      <c r="C411" s="17">
        <v>2000</v>
      </c>
    </row>
    <row r="412" spans="1:3" x14ac:dyDescent="0.25">
      <c r="A412" s="28">
        <v>4300</v>
      </c>
      <c r="B412" s="7" t="s">
        <v>130</v>
      </c>
      <c r="C412" s="17">
        <v>12000</v>
      </c>
    </row>
    <row r="413" spans="1:3" x14ac:dyDescent="0.25">
      <c r="A413" s="28">
        <v>4410</v>
      </c>
      <c r="B413" s="7" t="s">
        <v>145</v>
      </c>
      <c r="C413" s="17">
        <v>800</v>
      </c>
    </row>
    <row r="414" spans="1:3" x14ac:dyDescent="0.25">
      <c r="A414" s="28">
        <v>4430</v>
      </c>
      <c r="B414" s="7" t="s">
        <v>157</v>
      </c>
      <c r="C414" s="17">
        <v>24100</v>
      </c>
    </row>
    <row r="415" spans="1:3" ht="16.5" thickBot="1" x14ac:dyDescent="0.3">
      <c r="A415" s="29">
        <v>4610</v>
      </c>
      <c r="B415" s="6" t="s">
        <v>166</v>
      </c>
      <c r="C415" s="117">
        <v>2000</v>
      </c>
    </row>
    <row r="416" spans="1:3" ht="31.5" x14ac:dyDescent="0.25">
      <c r="A416" s="509">
        <v>751</v>
      </c>
      <c r="B416" s="4" t="s">
        <v>31</v>
      </c>
      <c r="C416" s="516">
        <f>C418</f>
        <v>2237</v>
      </c>
    </row>
    <row r="417" spans="1:3" ht="16.5" thickBot="1" x14ac:dyDescent="0.3">
      <c r="A417" s="510"/>
      <c r="B417" s="5" t="s">
        <v>23</v>
      </c>
      <c r="C417" s="579"/>
    </row>
    <row r="418" spans="1:3" ht="32.25" thickBot="1" x14ac:dyDescent="0.3">
      <c r="A418" s="23">
        <v>75101</v>
      </c>
      <c r="B418" s="5" t="s">
        <v>167</v>
      </c>
      <c r="C418" s="111">
        <f>C419</f>
        <v>2237</v>
      </c>
    </row>
    <row r="419" spans="1:3" x14ac:dyDescent="0.25">
      <c r="A419" s="28"/>
      <c r="B419" s="7" t="s">
        <v>501</v>
      </c>
      <c r="C419" s="260">
        <f>C420</f>
        <v>2237</v>
      </c>
    </row>
    <row r="420" spans="1:3" x14ac:dyDescent="0.25">
      <c r="A420" s="28"/>
      <c r="B420" s="7" t="s">
        <v>168</v>
      </c>
      <c r="C420" s="17">
        <f>+C421+C425</f>
        <v>2237</v>
      </c>
    </row>
    <row r="421" spans="1:3" x14ac:dyDescent="0.25">
      <c r="A421" s="28"/>
      <c r="B421" s="7" t="s">
        <v>169</v>
      </c>
      <c r="C421" s="17">
        <f>SUM(C422:C424)</f>
        <v>1250</v>
      </c>
    </row>
    <row r="422" spans="1:3" x14ac:dyDescent="0.25">
      <c r="A422" s="28">
        <v>4110</v>
      </c>
      <c r="B422" s="7" t="s">
        <v>152</v>
      </c>
      <c r="C422" s="17">
        <v>200</v>
      </c>
    </row>
    <row r="423" spans="1:3" x14ac:dyDescent="0.25">
      <c r="A423" s="28">
        <v>4120</v>
      </c>
      <c r="B423" s="7" t="s">
        <v>165</v>
      </c>
      <c r="C423" s="17">
        <v>50</v>
      </c>
    </row>
    <row r="424" spans="1:3" x14ac:dyDescent="0.25">
      <c r="A424" s="28">
        <v>4170</v>
      </c>
      <c r="B424" s="7" t="s">
        <v>126</v>
      </c>
      <c r="C424" s="17">
        <v>1000</v>
      </c>
    </row>
    <row r="425" spans="1:3" x14ac:dyDescent="0.25">
      <c r="A425" s="28"/>
      <c r="B425" s="7" t="s">
        <v>139</v>
      </c>
      <c r="C425" s="17">
        <f>SUM(C426:C427)</f>
        <v>987</v>
      </c>
    </row>
    <row r="426" spans="1:3" x14ac:dyDescent="0.25">
      <c r="A426" s="28">
        <v>4210</v>
      </c>
      <c r="B426" s="7" t="s">
        <v>128</v>
      </c>
      <c r="C426" s="17">
        <v>600</v>
      </c>
    </row>
    <row r="427" spans="1:3" ht="16.5" thickBot="1" x14ac:dyDescent="0.3">
      <c r="A427" s="302">
        <v>4300</v>
      </c>
      <c r="B427" s="7" t="s">
        <v>130</v>
      </c>
      <c r="C427" s="329">
        <v>387</v>
      </c>
    </row>
    <row r="428" spans="1:3" x14ac:dyDescent="0.25">
      <c r="A428" s="626">
        <v>754</v>
      </c>
      <c r="B428" s="330" t="s">
        <v>170</v>
      </c>
      <c r="C428" s="516">
        <f>C430</f>
        <v>97000</v>
      </c>
    </row>
    <row r="429" spans="1:3" ht="16.5" thickBot="1" x14ac:dyDescent="0.3">
      <c r="A429" s="510"/>
      <c r="B429" s="136" t="s">
        <v>23</v>
      </c>
      <c r="C429" s="517"/>
    </row>
    <row r="430" spans="1:3" ht="16.5" thickBot="1" x14ac:dyDescent="0.3">
      <c r="A430" s="23">
        <v>75412</v>
      </c>
      <c r="B430" s="5" t="s">
        <v>171</v>
      </c>
      <c r="C430" s="111">
        <f>+C431+C3</f>
        <v>97000</v>
      </c>
    </row>
    <row r="431" spans="1:3" x14ac:dyDescent="0.25">
      <c r="A431" s="28"/>
      <c r="B431" s="7" t="s">
        <v>494</v>
      </c>
      <c r="C431" s="260">
        <f>+C432+C442</f>
        <v>97000</v>
      </c>
    </row>
    <row r="432" spans="1:3" x14ac:dyDescent="0.25">
      <c r="A432" s="28"/>
      <c r="B432" s="7" t="s">
        <v>149</v>
      </c>
      <c r="C432" s="17">
        <f>+C433+C436</f>
        <v>85325</v>
      </c>
    </row>
    <row r="433" spans="1:3" x14ac:dyDescent="0.25">
      <c r="A433" s="28"/>
      <c r="B433" s="7" t="s">
        <v>140</v>
      </c>
      <c r="C433" s="17">
        <f>SUM(C434:C435)</f>
        <v>23685</v>
      </c>
    </row>
    <row r="434" spans="1:3" x14ac:dyDescent="0.25">
      <c r="A434" s="28">
        <v>4110</v>
      </c>
      <c r="B434" s="7" t="s">
        <v>152</v>
      </c>
      <c r="C434" s="17">
        <v>165</v>
      </c>
    </row>
    <row r="435" spans="1:3" x14ac:dyDescent="0.25">
      <c r="A435" s="28">
        <v>4170</v>
      </c>
      <c r="B435" s="7" t="s">
        <v>173</v>
      </c>
      <c r="C435" s="17">
        <v>23520</v>
      </c>
    </row>
    <row r="436" spans="1:3" x14ac:dyDescent="0.25">
      <c r="A436" s="28"/>
      <c r="B436" s="7" t="s">
        <v>174</v>
      </c>
      <c r="C436" s="17">
        <f>SUM(C437:C441)</f>
        <v>61640</v>
      </c>
    </row>
    <row r="437" spans="1:3" x14ac:dyDescent="0.25">
      <c r="A437" s="28">
        <v>4210</v>
      </c>
      <c r="B437" s="7" t="s">
        <v>128</v>
      </c>
      <c r="C437" s="17">
        <v>23940</v>
      </c>
    </row>
    <row r="438" spans="1:3" x14ac:dyDescent="0.25">
      <c r="A438" s="28">
        <v>4260</v>
      </c>
      <c r="B438" s="7" t="s">
        <v>153</v>
      </c>
      <c r="C438" s="17">
        <v>10000</v>
      </c>
    </row>
    <row r="439" spans="1:3" x14ac:dyDescent="0.25">
      <c r="A439" s="28">
        <v>4270</v>
      </c>
      <c r="B439" s="7" t="s">
        <v>129</v>
      </c>
      <c r="C439" s="17">
        <v>11000</v>
      </c>
    </row>
    <row r="440" spans="1:3" x14ac:dyDescent="0.25">
      <c r="A440" s="28">
        <v>4300</v>
      </c>
      <c r="B440" s="7" t="s">
        <v>175</v>
      </c>
      <c r="C440" s="17">
        <v>9000</v>
      </c>
    </row>
    <row r="441" spans="1:3" x14ac:dyDescent="0.25">
      <c r="A441" s="28">
        <v>4430</v>
      </c>
      <c r="B441" s="7" t="s">
        <v>157</v>
      </c>
      <c r="C441" s="17">
        <v>7700</v>
      </c>
    </row>
    <row r="442" spans="1:3" x14ac:dyDescent="0.25">
      <c r="A442" s="28"/>
      <c r="B442" s="7" t="s">
        <v>176</v>
      </c>
      <c r="C442" s="17">
        <f>C443</f>
        <v>11675</v>
      </c>
    </row>
    <row r="443" spans="1:3" ht="16.5" thickBot="1" x14ac:dyDescent="0.3">
      <c r="A443" s="29">
        <v>3030</v>
      </c>
      <c r="B443" s="6" t="s">
        <v>147</v>
      </c>
      <c r="C443" s="17">
        <v>11675</v>
      </c>
    </row>
    <row r="444" spans="1:3" x14ac:dyDescent="0.25">
      <c r="A444" s="509">
        <v>757</v>
      </c>
      <c r="B444" s="26" t="s">
        <v>177</v>
      </c>
      <c r="C444" s="516">
        <f>C446</f>
        <v>330000</v>
      </c>
    </row>
    <row r="445" spans="1:3" ht="16.5" thickBot="1" x14ac:dyDescent="0.3">
      <c r="A445" s="510"/>
      <c r="B445" s="27" t="s">
        <v>23</v>
      </c>
      <c r="C445" s="517"/>
    </row>
    <row r="446" spans="1:3" x14ac:dyDescent="0.25">
      <c r="A446" s="21"/>
      <c r="B446" s="108" t="s">
        <v>494</v>
      </c>
      <c r="C446" s="118">
        <f>C447</f>
        <v>330000</v>
      </c>
    </row>
    <row r="447" spans="1:3" x14ac:dyDescent="0.25">
      <c r="A447" s="21">
        <v>75702</v>
      </c>
      <c r="B447" s="108" t="s">
        <v>179</v>
      </c>
      <c r="C447" s="17">
        <f>SUM(C448:C448)</f>
        <v>330000</v>
      </c>
    </row>
    <row r="448" spans="1:3" ht="15.6" customHeight="1" x14ac:dyDescent="0.25">
      <c r="A448" s="623">
        <v>8110</v>
      </c>
      <c r="B448" s="621" t="s">
        <v>388</v>
      </c>
      <c r="C448" s="586">
        <v>330000</v>
      </c>
    </row>
    <row r="449" spans="1:3" ht="13.15" customHeight="1" x14ac:dyDescent="0.25">
      <c r="A449" s="624"/>
      <c r="B449" s="622"/>
      <c r="C449" s="587"/>
    </row>
    <row r="450" spans="1:3" ht="19.5" customHeight="1" thickBot="1" x14ac:dyDescent="0.3">
      <c r="A450" s="624"/>
      <c r="B450" s="622"/>
      <c r="C450" s="587"/>
    </row>
    <row r="451" spans="1:3" x14ac:dyDescent="0.25">
      <c r="A451" s="509">
        <v>758</v>
      </c>
      <c r="B451" s="266" t="s">
        <v>57</v>
      </c>
      <c r="C451" s="516">
        <f>+C453+C458</f>
        <v>205000</v>
      </c>
    </row>
    <row r="452" spans="1:3" ht="16.5" thickBot="1" x14ac:dyDescent="0.3">
      <c r="A452" s="510"/>
      <c r="B452" s="267" t="s">
        <v>23</v>
      </c>
      <c r="C452" s="517"/>
    </row>
    <row r="453" spans="1:3" ht="36" customHeight="1" thickBot="1" x14ac:dyDescent="0.3">
      <c r="A453" s="23">
        <v>75818</v>
      </c>
      <c r="B453" s="5" t="s">
        <v>180</v>
      </c>
      <c r="C453" s="111">
        <f>C454</f>
        <v>200000</v>
      </c>
    </row>
    <row r="454" spans="1:3" x14ac:dyDescent="0.25">
      <c r="A454" s="28"/>
      <c r="B454" s="7" t="s">
        <v>499</v>
      </c>
      <c r="C454" s="260">
        <f>C456</f>
        <v>200000</v>
      </c>
    </row>
    <row r="455" spans="1:3" x14ac:dyDescent="0.25">
      <c r="A455" s="86"/>
      <c r="B455" s="7" t="s">
        <v>149</v>
      </c>
      <c r="C455" s="17">
        <f>SUM(C456)</f>
        <v>200000</v>
      </c>
    </row>
    <row r="456" spans="1:3" x14ac:dyDescent="0.25">
      <c r="A456" s="28"/>
      <c r="B456" s="7" t="s">
        <v>181</v>
      </c>
      <c r="C456" s="17">
        <f>C457</f>
        <v>200000</v>
      </c>
    </row>
    <row r="457" spans="1:3" ht="32.25" thickBot="1" x14ac:dyDescent="0.3">
      <c r="A457" s="134">
        <v>4810</v>
      </c>
      <c r="B457" s="243" t="s">
        <v>696</v>
      </c>
      <c r="C457" s="130">
        <v>200000</v>
      </c>
    </row>
    <row r="458" spans="1:3" ht="27" customHeight="1" thickBot="1" x14ac:dyDescent="0.3">
      <c r="A458" s="38">
        <v>75814</v>
      </c>
      <c r="B458" s="288" t="s">
        <v>182</v>
      </c>
      <c r="C458" s="111">
        <f>C459</f>
        <v>5000</v>
      </c>
    </row>
    <row r="459" spans="1:3" x14ac:dyDescent="0.25">
      <c r="A459" s="28" t="s">
        <v>2</v>
      </c>
      <c r="B459" s="7" t="s">
        <v>109</v>
      </c>
      <c r="C459" s="260">
        <f>C461</f>
        <v>5000</v>
      </c>
    </row>
    <row r="460" spans="1:3" x14ac:dyDescent="0.25">
      <c r="A460" s="86"/>
      <c r="B460" s="7" t="s">
        <v>149</v>
      </c>
      <c r="C460" s="17">
        <f>SUM(C461)</f>
        <v>5000</v>
      </c>
    </row>
    <row r="461" spans="1:3" x14ac:dyDescent="0.25">
      <c r="A461" s="28"/>
      <c r="B461" s="7" t="s">
        <v>181</v>
      </c>
      <c r="C461" s="17">
        <f>C462</f>
        <v>5000</v>
      </c>
    </row>
    <row r="462" spans="1:3" ht="31.5" x14ac:dyDescent="0.25">
      <c r="A462" s="28">
        <v>4500</v>
      </c>
      <c r="B462" s="7" t="s">
        <v>609</v>
      </c>
      <c r="C462" s="564">
        <v>5000</v>
      </c>
    </row>
    <row r="463" spans="1:3" ht="16.5" thickBot="1" x14ac:dyDescent="0.3">
      <c r="A463" s="47"/>
      <c r="B463" s="6" t="s">
        <v>33</v>
      </c>
      <c r="C463" s="585"/>
    </row>
    <row r="464" spans="1:3" x14ac:dyDescent="0.25">
      <c r="A464" s="509">
        <v>801</v>
      </c>
      <c r="B464" s="4" t="s">
        <v>64</v>
      </c>
      <c r="C464" s="516">
        <f>+C466+C493+C510+C538+C559+C564+C586+C605+C611+C630+C640+C669+C655</f>
        <v>18013084.32</v>
      </c>
    </row>
    <row r="465" spans="1:3" ht="24" customHeight="1" thickBot="1" x14ac:dyDescent="0.3">
      <c r="A465" s="510"/>
      <c r="B465" s="5" t="s">
        <v>23</v>
      </c>
      <c r="C465" s="517"/>
    </row>
    <row r="466" spans="1:3" ht="31.5" customHeight="1" thickBot="1" x14ac:dyDescent="0.3">
      <c r="A466" s="23">
        <v>80101</v>
      </c>
      <c r="B466" s="5" t="s">
        <v>65</v>
      </c>
      <c r="C466" s="296">
        <f>+C467</f>
        <v>9990761.3199999984</v>
      </c>
    </row>
    <row r="467" spans="1:3" x14ac:dyDescent="0.25">
      <c r="A467" s="28"/>
      <c r="B467" s="7" t="s">
        <v>499</v>
      </c>
      <c r="C467" s="270">
        <f>+C468+C491</f>
        <v>9990761.3199999984</v>
      </c>
    </row>
    <row r="468" spans="1:3" x14ac:dyDescent="0.25">
      <c r="A468" s="28"/>
      <c r="B468" s="7" t="s">
        <v>183</v>
      </c>
      <c r="C468" s="17">
        <f>+C469+C478</f>
        <v>9646117.3199999984</v>
      </c>
    </row>
    <row r="469" spans="1:3" x14ac:dyDescent="0.25">
      <c r="A469" s="28"/>
      <c r="B469" s="7" t="s">
        <v>184</v>
      </c>
      <c r="C469" s="17">
        <f>SUM(C470:C477)</f>
        <v>8310612.709999999</v>
      </c>
    </row>
    <row r="470" spans="1:3" x14ac:dyDescent="0.25">
      <c r="A470" s="28">
        <v>4010</v>
      </c>
      <c r="B470" s="7" t="s">
        <v>141</v>
      </c>
      <c r="C470" s="17">
        <v>6275918</v>
      </c>
    </row>
    <row r="471" spans="1:3" x14ac:dyDescent="0.25">
      <c r="A471" s="28">
        <v>4040</v>
      </c>
      <c r="B471" s="7" t="s">
        <v>185</v>
      </c>
      <c r="C471" s="17">
        <v>481620</v>
      </c>
    </row>
    <row r="472" spans="1:3" x14ac:dyDescent="0.25">
      <c r="A472" s="28">
        <v>4110</v>
      </c>
      <c r="B472" s="7" t="s">
        <v>152</v>
      </c>
      <c r="C472" s="17">
        <v>1210057</v>
      </c>
    </row>
    <row r="473" spans="1:3" x14ac:dyDescent="0.25">
      <c r="A473" s="28">
        <v>4120</v>
      </c>
      <c r="B473" s="7" t="s">
        <v>165</v>
      </c>
      <c r="C473" s="17">
        <v>171256</v>
      </c>
    </row>
    <row r="474" spans="1:3" x14ac:dyDescent="0.25">
      <c r="A474" s="473">
        <v>4017</v>
      </c>
      <c r="B474" s="7" t="s">
        <v>141</v>
      </c>
      <c r="C474" s="17">
        <v>132972.76999999999</v>
      </c>
    </row>
    <row r="475" spans="1:3" x14ac:dyDescent="0.25">
      <c r="A475" s="473">
        <v>4117</v>
      </c>
      <c r="B475" s="7" t="s">
        <v>152</v>
      </c>
      <c r="C475" s="17">
        <v>28988.26</v>
      </c>
    </row>
    <row r="476" spans="1:3" x14ac:dyDescent="0.25">
      <c r="A476" s="473">
        <v>4127</v>
      </c>
      <c r="B476" s="7" t="s">
        <v>165</v>
      </c>
      <c r="C476" s="17">
        <v>4300.68</v>
      </c>
    </row>
    <row r="477" spans="1:3" x14ac:dyDescent="0.25">
      <c r="A477" s="28">
        <v>4170</v>
      </c>
      <c r="B477" s="7" t="s">
        <v>173</v>
      </c>
      <c r="C477" s="17">
        <v>5500</v>
      </c>
    </row>
    <row r="478" spans="1:3" x14ac:dyDescent="0.25">
      <c r="A478" s="28" t="s">
        <v>2</v>
      </c>
      <c r="B478" s="7" t="s">
        <v>134</v>
      </c>
      <c r="C478" s="17">
        <f>SUM(C479:C490)</f>
        <v>1335504.6100000001</v>
      </c>
    </row>
    <row r="479" spans="1:3" x14ac:dyDescent="0.25">
      <c r="A479" s="28">
        <v>4210</v>
      </c>
      <c r="B479" s="7" t="s">
        <v>128</v>
      </c>
      <c r="C479" s="17">
        <v>146600</v>
      </c>
    </row>
    <row r="480" spans="1:3" x14ac:dyDescent="0.25">
      <c r="A480" s="28">
        <v>4247</v>
      </c>
      <c r="B480" s="7" t="s">
        <v>186</v>
      </c>
      <c r="C480" s="17">
        <v>107458.57</v>
      </c>
    </row>
    <row r="481" spans="1:3" x14ac:dyDescent="0.25">
      <c r="A481" s="28">
        <v>4260</v>
      </c>
      <c r="B481" s="7" t="s">
        <v>187</v>
      </c>
      <c r="C481" s="17">
        <v>418000</v>
      </c>
    </row>
    <row r="482" spans="1:3" x14ac:dyDescent="0.25">
      <c r="A482" s="28">
        <v>4270</v>
      </c>
      <c r="B482" s="7" t="s">
        <v>188</v>
      </c>
      <c r="C482" s="17">
        <v>21500</v>
      </c>
    </row>
    <row r="483" spans="1:3" x14ac:dyDescent="0.25">
      <c r="A483" s="28">
        <v>4280</v>
      </c>
      <c r="B483" s="7" t="s">
        <v>189</v>
      </c>
      <c r="C483" s="17">
        <v>13500</v>
      </c>
    </row>
    <row r="484" spans="1:3" x14ac:dyDescent="0.25">
      <c r="A484" s="28">
        <v>4300</v>
      </c>
      <c r="B484" s="7" t="s">
        <v>130</v>
      </c>
      <c r="C484" s="17">
        <v>93500</v>
      </c>
    </row>
    <row r="485" spans="1:3" x14ac:dyDescent="0.25">
      <c r="A485" s="473">
        <v>4307</v>
      </c>
      <c r="B485" s="7" t="s">
        <v>130</v>
      </c>
      <c r="C485" s="17">
        <v>14000.04</v>
      </c>
    </row>
    <row r="486" spans="1:3" x14ac:dyDescent="0.25">
      <c r="A486" s="28">
        <v>4360</v>
      </c>
      <c r="B486" s="7" t="s">
        <v>190</v>
      </c>
      <c r="C486" s="17">
        <v>11800</v>
      </c>
    </row>
    <row r="487" spans="1:3" x14ac:dyDescent="0.25">
      <c r="A487" s="28">
        <v>4410</v>
      </c>
      <c r="B487" s="7" t="s">
        <v>156</v>
      </c>
      <c r="C487" s="17">
        <v>4700</v>
      </c>
    </row>
    <row r="488" spans="1:3" x14ac:dyDescent="0.25">
      <c r="A488" s="28">
        <v>4430</v>
      </c>
      <c r="B488" s="7" t="s">
        <v>157</v>
      </c>
      <c r="C488" s="17">
        <v>18500</v>
      </c>
    </row>
    <row r="489" spans="1:3" x14ac:dyDescent="0.25">
      <c r="A489" s="28">
        <v>4440</v>
      </c>
      <c r="B489" s="7" t="s">
        <v>191</v>
      </c>
      <c r="C489" s="17">
        <v>334157</v>
      </c>
    </row>
    <row r="490" spans="1:3" x14ac:dyDescent="0.25">
      <c r="A490" s="473">
        <v>4557</v>
      </c>
      <c r="B490" s="7" t="s">
        <v>714</v>
      </c>
      <c r="C490" s="17">
        <v>151789</v>
      </c>
    </row>
    <row r="491" spans="1:3" x14ac:dyDescent="0.25">
      <c r="A491" s="28"/>
      <c r="B491" s="7" t="s">
        <v>192</v>
      </c>
      <c r="C491" s="17">
        <f>C492</f>
        <v>344644</v>
      </c>
    </row>
    <row r="492" spans="1:3" ht="16.5" thickBot="1" x14ac:dyDescent="0.3">
      <c r="A492" s="327">
        <v>3020</v>
      </c>
      <c r="B492" s="325" t="s">
        <v>159</v>
      </c>
      <c r="C492" s="17">
        <v>344644</v>
      </c>
    </row>
    <row r="493" spans="1:3" ht="30.75" customHeight="1" x14ac:dyDescent="0.25">
      <c r="A493" s="511">
        <v>80103</v>
      </c>
      <c r="B493" s="513" t="s">
        <v>193</v>
      </c>
      <c r="C493" s="516">
        <f>C495</f>
        <v>697280</v>
      </c>
    </row>
    <row r="494" spans="1:3" ht="15.75" customHeight="1" thickBot="1" x14ac:dyDescent="0.3">
      <c r="A494" s="512"/>
      <c r="B494" s="514"/>
      <c r="C494" s="517"/>
    </row>
    <row r="495" spans="1:3" x14ac:dyDescent="0.25">
      <c r="A495" s="28"/>
      <c r="B495" s="7" t="s">
        <v>494</v>
      </c>
      <c r="C495" s="118">
        <f>+C496+C508</f>
        <v>697280</v>
      </c>
    </row>
    <row r="496" spans="1:3" x14ac:dyDescent="0.25">
      <c r="A496" s="28"/>
      <c r="B496" s="7" t="s">
        <v>194</v>
      </c>
      <c r="C496" s="17">
        <f>+C497+C502</f>
        <v>665243</v>
      </c>
    </row>
    <row r="497" spans="1:3" x14ac:dyDescent="0.25">
      <c r="A497" s="28"/>
      <c r="B497" s="7" t="s">
        <v>184</v>
      </c>
      <c r="C497" s="17">
        <f>SUM(C498:C501)</f>
        <v>610354</v>
      </c>
    </row>
    <row r="498" spans="1:3" x14ac:dyDescent="0.25">
      <c r="A498" s="28">
        <v>4010</v>
      </c>
      <c r="B498" s="7" t="s">
        <v>141</v>
      </c>
      <c r="C498" s="17">
        <v>466718</v>
      </c>
    </row>
    <row r="499" spans="1:3" x14ac:dyDescent="0.25">
      <c r="A499" s="28">
        <v>4040</v>
      </c>
      <c r="B499" s="7" t="s">
        <v>185</v>
      </c>
      <c r="C499" s="17">
        <v>41396</v>
      </c>
    </row>
    <row r="500" spans="1:3" x14ac:dyDescent="0.25">
      <c r="A500" s="28">
        <v>4110</v>
      </c>
      <c r="B500" s="7" t="s">
        <v>142</v>
      </c>
      <c r="C500" s="17">
        <v>89632</v>
      </c>
    </row>
    <row r="501" spans="1:3" x14ac:dyDescent="0.25">
      <c r="A501" s="28">
        <v>4120</v>
      </c>
      <c r="B501" s="7" t="s">
        <v>195</v>
      </c>
      <c r="C501" s="17">
        <v>12608</v>
      </c>
    </row>
    <row r="502" spans="1:3" x14ac:dyDescent="0.25">
      <c r="A502" s="28"/>
      <c r="B502" s="7" t="s">
        <v>196</v>
      </c>
      <c r="C502" s="17">
        <f>SUM(C503:C507)</f>
        <v>54889</v>
      </c>
    </row>
    <row r="503" spans="1:3" x14ac:dyDescent="0.25">
      <c r="A503" s="28">
        <v>4210</v>
      </c>
      <c r="B503" s="7" t="s">
        <v>128</v>
      </c>
      <c r="C503" s="17">
        <v>11000</v>
      </c>
    </row>
    <row r="504" spans="1:3" x14ac:dyDescent="0.25">
      <c r="A504" s="28">
        <v>4240</v>
      </c>
      <c r="B504" s="7" t="s">
        <v>186</v>
      </c>
      <c r="C504" s="17">
        <v>5000</v>
      </c>
    </row>
    <row r="505" spans="1:3" x14ac:dyDescent="0.25">
      <c r="A505" s="28">
        <v>4280</v>
      </c>
      <c r="B505" s="7" t="s">
        <v>154</v>
      </c>
      <c r="C505" s="17">
        <v>150</v>
      </c>
    </row>
    <row r="506" spans="1:3" x14ac:dyDescent="0.25">
      <c r="A506" s="28">
        <v>4300</v>
      </c>
      <c r="B506" s="7" t="s">
        <v>130</v>
      </c>
      <c r="C506" s="17">
        <v>6000</v>
      </c>
    </row>
    <row r="507" spans="1:3" x14ac:dyDescent="0.25">
      <c r="A507" s="28">
        <v>4440</v>
      </c>
      <c r="B507" s="7" t="s">
        <v>197</v>
      </c>
      <c r="C507" s="17">
        <v>32739</v>
      </c>
    </row>
    <row r="508" spans="1:3" x14ac:dyDescent="0.25">
      <c r="A508" s="28"/>
      <c r="B508" s="7" t="s">
        <v>192</v>
      </c>
      <c r="C508" s="17">
        <f>C509</f>
        <v>32037</v>
      </c>
    </row>
    <row r="509" spans="1:3" ht="16.5" thickBot="1" x14ac:dyDescent="0.3">
      <c r="A509" s="29">
        <v>3020</v>
      </c>
      <c r="B509" s="6" t="s">
        <v>159</v>
      </c>
      <c r="C509" s="259">
        <v>32037</v>
      </c>
    </row>
    <row r="510" spans="1:3" ht="43.5" customHeight="1" thickBot="1" x14ac:dyDescent="0.3">
      <c r="A510" s="23">
        <v>80104</v>
      </c>
      <c r="B510" s="5" t="s">
        <v>198</v>
      </c>
      <c r="C510" s="111">
        <f>C511</f>
        <v>1783971</v>
      </c>
    </row>
    <row r="511" spans="1:3" x14ac:dyDescent="0.25">
      <c r="A511" s="28"/>
      <c r="B511" s="7" t="s">
        <v>494</v>
      </c>
      <c r="C511" s="260">
        <f>+C531+C536+C512</f>
        <v>1783971</v>
      </c>
    </row>
    <row r="512" spans="1:3" x14ac:dyDescent="0.25">
      <c r="A512" s="28"/>
      <c r="B512" s="7" t="s">
        <v>149</v>
      </c>
      <c r="C512" s="17">
        <f>+C513+C519</f>
        <v>1700111</v>
      </c>
    </row>
    <row r="513" spans="1:3" x14ac:dyDescent="0.25">
      <c r="A513" s="28"/>
      <c r="B513" s="7" t="s">
        <v>184</v>
      </c>
      <c r="C513" s="17">
        <f>SUM(C514:C518)</f>
        <v>1533435</v>
      </c>
    </row>
    <row r="514" spans="1:3" x14ac:dyDescent="0.25">
      <c r="A514" s="28">
        <v>4010</v>
      </c>
      <c r="B514" s="7" t="s">
        <v>141</v>
      </c>
      <c r="C514" s="17">
        <v>1190024</v>
      </c>
    </row>
    <row r="515" spans="1:3" x14ac:dyDescent="0.25">
      <c r="A515" s="28">
        <v>4040</v>
      </c>
      <c r="B515" s="7" t="s">
        <v>185</v>
      </c>
      <c r="C515" s="17">
        <v>89456</v>
      </c>
    </row>
    <row r="516" spans="1:3" x14ac:dyDescent="0.25">
      <c r="A516" s="28">
        <v>4110</v>
      </c>
      <c r="B516" s="7" t="s">
        <v>142</v>
      </c>
      <c r="C516" s="17">
        <v>221377</v>
      </c>
    </row>
    <row r="517" spans="1:3" x14ac:dyDescent="0.25">
      <c r="A517" s="28">
        <v>4120</v>
      </c>
      <c r="B517" s="7" t="s">
        <v>165</v>
      </c>
      <c r="C517" s="17">
        <v>31578</v>
      </c>
    </row>
    <row r="518" spans="1:3" x14ac:dyDescent="0.25">
      <c r="A518" s="28">
        <v>4170</v>
      </c>
      <c r="B518" s="7" t="s">
        <v>126</v>
      </c>
      <c r="C518" s="17">
        <v>1000</v>
      </c>
    </row>
    <row r="519" spans="1:3" x14ac:dyDescent="0.25">
      <c r="A519" s="28"/>
      <c r="B519" s="7" t="s">
        <v>134</v>
      </c>
      <c r="C519" s="17">
        <f>SUM(C520:C530)</f>
        <v>166676</v>
      </c>
    </row>
    <row r="520" spans="1:3" x14ac:dyDescent="0.25">
      <c r="A520" s="28">
        <v>4210</v>
      </c>
      <c r="B520" s="7" t="s">
        <v>128</v>
      </c>
      <c r="C520" s="17">
        <v>10000</v>
      </c>
    </row>
    <row r="521" spans="1:3" x14ac:dyDescent="0.25">
      <c r="A521" s="28">
        <v>4240</v>
      </c>
      <c r="B521" s="7" t="s">
        <v>199</v>
      </c>
      <c r="C521" s="17">
        <v>1000</v>
      </c>
    </row>
    <row r="522" spans="1:3" x14ac:dyDescent="0.25">
      <c r="A522" s="28">
        <v>4260</v>
      </c>
      <c r="B522" s="7" t="s">
        <v>200</v>
      </c>
      <c r="C522" s="17">
        <v>50000</v>
      </c>
    </row>
    <row r="523" spans="1:3" x14ac:dyDescent="0.25">
      <c r="A523" s="28">
        <v>4270</v>
      </c>
      <c r="B523" s="7" t="s">
        <v>188</v>
      </c>
      <c r="C523" s="17">
        <v>2000</v>
      </c>
    </row>
    <row r="524" spans="1:3" x14ac:dyDescent="0.25">
      <c r="A524" s="28">
        <v>4280</v>
      </c>
      <c r="B524" s="7" t="s">
        <v>189</v>
      </c>
      <c r="C524" s="17">
        <v>2500</v>
      </c>
    </row>
    <row r="525" spans="1:3" x14ac:dyDescent="0.25">
      <c r="A525" s="28">
        <v>4300</v>
      </c>
      <c r="B525" s="7" t="s">
        <v>130</v>
      </c>
      <c r="C525" s="17">
        <v>13000</v>
      </c>
    </row>
    <row r="526" spans="1:3" ht="47.25" x14ac:dyDescent="0.25">
      <c r="A526" s="28">
        <v>4330</v>
      </c>
      <c r="B526" s="7" t="s">
        <v>502</v>
      </c>
      <c r="C526" s="17">
        <v>20000</v>
      </c>
    </row>
    <row r="527" spans="1:3" x14ac:dyDescent="0.25">
      <c r="A527" s="28">
        <v>4360</v>
      </c>
      <c r="B527" s="7" t="s">
        <v>190</v>
      </c>
      <c r="C527" s="17">
        <v>1800</v>
      </c>
    </row>
    <row r="528" spans="1:3" x14ac:dyDescent="0.25">
      <c r="A528" s="28">
        <v>4410</v>
      </c>
      <c r="B528" s="7" t="s">
        <v>145</v>
      </c>
      <c r="C528" s="17">
        <v>500</v>
      </c>
    </row>
    <row r="529" spans="1:3" x14ac:dyDescent="0.25">
      <c r="A529" s="28">
        <v>4430</v>
      </c>
      <c r="B529" s="7" t="s">
        <v>157</v>
      </c>
      <c r="C529" s="17">
        <v>2000</v>
      </c>
    </row>
    <row r="530" spans="1:3" x14ac:dyDescent="0.25">
      <c r="A530" s="327">
        <v>4440</v>
      </c>
      <c r="B530" s="325" t="s">
        <v>191</v>
      </c>
      <c r="C530" s="17">
        <v>63876</v>
      </c>
    </row>
    <row r="531" spans="1:3" x14ac:dyDescent="0.25">
      <c r="A531" s="227" t="s">
        <v>2</v>
      </c>
      <c r="B531" s="324" t="s">
        <v>201</v>
      </c>
      <c r="C531" s="17">
        <f>C532</f>
        <v>20000</v>
      </c>
    </row>
    <row r="532" spans="1:3" x14ac:dyDescent="0.25">
      <c r="A532" s="28">
        <v>2310</v>
      </c>
      <c r="B532" s="7" t="s">
        <v>202</v>
      </c>
      <c r="C532" s="564">
        <v>20000</v>
      </c>
    </row>
    <row r="533" spans="1:3" x14ac:dyDescent="0.25">
      <c r="A533" s="28"/>
      <c r="B533" s="7" t="s">
        <v>203</v>
      </c>
      <c r="C533" s="588"/>
    </row>
    <row r="534" spans="1:3" x14ac:dyDescent="0.25">
      <c r="A534" s="28"/>
      <c r="B534" s="7" t="s">
        <v>204</v>
      </c>
      <c r="C534" s="588"/>
    </row>
    <row r="535" spans="1:3" x14ac:dyDescent="0.25">
      <c r="A535" s="28"/>
      <c r="B535" s="7" t="s">
        <v>205</v>
      </c>
      <c r="C535" s="565"/>
    </row>
    <row r="536" spans="1:3" x14ac:dyDescent="0.25">
      <c r="A536" s="28">
        <v>3020</v>
      </c>
      <c r="B536" s="7" t="s">
        <v>206</v>
      </c>
      <c r="C536" s="17">
        <f>C537</f>
        <v>63860</v>
      </c>
    </row>
    <row r="537" spans="1:3" ht="16.5" thickBot="1" x14ac:dyDescent="0.3">
      <c r="A537" s="29"/>
      <c r="B537" s="6" t="s">
        <v>159</v>
      </c>
      <c r="C537" s="259">
        <v>63860</v>
      </c>
    </row>
    <row r="538" spans="1:3" ht="16.5" thickBot="1" x14ac:dyDescent="0.3">
      <c r="A538" s="23">
        <v>80110</v>
      </c>
      <c r="B538" s="5" t="s">
        <v>207</v>
      </c>
      <c r="C538" s="111">
        <f>SUM(C539)</f>
        <v>1378208</v>
      </c>
    </row>
    <row r="539" spans="1:3" x14ac:dyDescent="0.25">
      <c r="A539" s="28"/>
      <c r="B539" s="7" t="s">
        <v>499</v>
      </c>
      <c r="C539" s="260">
        <f>SUM(C557+C540)</f>
        <v>1378208</v>
      </c>
    </row>
    <row r="540" spans="1:3" x14ac:dyDescent="0.25">
      <c r="A540" s="28"/>
      <c r="B540" s="7" t="s">
        <v>208</v>
      </c>
      <c r="C540" s="17">
        <f>SUM(C541+C547)</f>
        <v>1334040</v>
      </c>
    </row>
    <row r="541" spans="1:3" x14ac:dyDescent="0.25">
      <c r="A541" s="28"/>
      <c r="B541" s="7" t="s">
        <v>209</v>
      </c>
      <c r="C541" s="17">
        <f>SUM(C542:C546)</f>
        <v>1178483</v>
      </c>
    </row>
    <row r="542" spans="1:3" x14ac:dyDescent="0.25">
      <c r="A542" s="28">
        <v>4010</v>
      </c>
      <c r="B542" s="7" t="s">
        <v>141</v>
      </c>
      <c r="C542" s="17">
        <v>855663</v>
      </c>
    </row>
    <row r="543" spans="1:3" x14ac:dyDescent="0.25">
      <c r="A543" s="28">
        <v>4040</v>
      </c>
      <c r="B543" s="7" t="s">
        <v>185</v>
      </c>
      <c r="C543" s="17">
        <v>122860</v>
      </c>
    </row>
    <row r="544" spans="1:3" x14ac:dyDescent="0.25">
      <c r="A544" s="28">
        <v>4110</v>
      </c>
      <c r="B544" s="7" t="s">
        <v>152</v>
      </c>
      <c r="C544" s="17">
        <v>174141</v>
      </c>
    </row>
    <row r="545" spans="1:3" x14ac:dyDescent="0.25">
      <c r="A545" s="28">
        <v>4120</v>
      </c>
      <c r="B545" s="7" t="s">
        <v>165</v>
      </c>
      <c r="C545" s="17">
        <v>24819</v>
      </c>
    </row>
    <row r="546" spans="1:3" x14ac:dyDescent="0.25">
      <c r="A546" s="28">
        <v>4170</v>
      </c>
      <c r="B546" s="7" t="s">
        <v>173</v>
      </c>
      <c r="C546" s="17">
        <v>1000</v>
      </c>
    </row>
    <row r="547" spans="1:3" x14ac:dyDescent="0.25">
      <c r="A547" s="28"/>
      <c r="B547" s="7" t="s">
        <v>210</v>
      </c>
      <c r="C547" s="17">
        <f>SUM(C548:C556)</f>
        <v>155557</v>
      </c>
    </row>
    <row r="548" spans="1:3" x14ac:dyDescent="0.25">
      <c r="A548" s="28">
        <v>4210</v>
      </c>
      <c r="B548" s="7" t="s">
        <v>128</v>
      </c>
      <c r="C548" s="17">
        <v>16000</v>
      </c>
    </row>
    <row r="549" spans="1:3" x14ac:dyDescent="0.25">
      <c r="A549" s="28">
        <v>4240</v>
      </c>
      <c r="B549" s="7" t="s">
        <v>199</v>
      </c>
      <c r="C549" s="17">
        <v>0</v>
      </c>
    </row>
    <row r="550" spans="1:3" x14ac:dyDescent="0.25">
      <c r="A550" s="28">
        <v>4260</v>
      </c>
      <c r="B550" s="7" t="s">
        <v>211</v>
      </c>
      <c r="C550" s="17">
        <v>60000</v>
      </c>
    </row>
    <row r="551" spans="1:3" x14ac:dyDescent="0.25">
      <c r="A551" s="28">
        <v>4280</v>
      </c>
      <c r="B551" s="7" t="s">
        <v>154</v>
      </c>
      <c r="C551" s="17">
        <v>300</v>
      </c>
    </row>
    <row r="552" spans="1:3" x14ac:dyDescent="0.25">
      <c r="A552" s="28">
        <v>4300</v>
      </c>
      <c r="B552" s="7" t="s">
        <v>130</v>
      </c>
      <c r="C552" s="17">
        <v>11000</v>
      </c>
    </row>
    <row r="553" spans="1:3" x14ac:dyDescent="0.25">
      <c r="A553" s="28">
        <v>4360</v>
      </c>
      <c r="B553" s="7" t="s">
        <v>190</v>
      </c>
      <c r="C553" s="17">
        <v>1500</v>
      </c>
    </row>
    <row r="554" spans="1:3" x14ac:dyDescent="0.25">
      <c r="A554" s="28">
        <v>4410</v>
      </c>
      <c r="B554" s="7" t="s">
        <v>156</v>
      </c>
      <c r="C554" s="17">
        <v>1500</v>
      </c>
    </row>
    <row r="555" spans="1:3" x14ac:dyDescent="0.25">
      <c r="A555" s="28">
        <v>4430</v>
      </c>
      <c r="B555" s="7" t="s">
        <v>157</v>
      </c>
      <c r="C555" s="17">
        <v>2500</v>
      </c>
    </row>
    <row r="556" spans="1:3" x14ac:dyDescent="0.25">
      <c r="A556" s="28">
        <v>4440</v>
      </c>
      <c r="B556" s="7" t="s">
        <v>158</v>
      </c>
      <c r="C556" s="17">
        <v>62757</v>
      </c>
    </row>
    <row r="557" spans="1:3" x14ac:dyDescent="0.25">
      <c r="A557" s="28"/>
      <c r="B557" s="7" t="s">
        <v>176</v>
      </c>
      <c r="C557" s="17">
        <f>C558</f>
        <v>44168</v>
      </c>
    </row>
    <row r="558" spans="1:3" ht="16.5" thickBot="1" x14ac:dyDescent="0.3">
      <c r="A558" s="29">
        <v>3020</v>
      </c>
      <c r="B558" s="6" t="s">
        <v>212</v>
      </c>
      <c r="C558" s="259">
        <v>44168</v>
      </c>
    </row>
    <row r="559" spans="1:3" ht="16.5" thickBot="1" x14ac:dyDescent="0.3">
      <c r="A559" s="23">
        <v>80113</v>
      </c>
      <c r="B559" s="5" t="s">
        <v>213</v>
      </c>
      <c r="C559" s="111">
        <f>C560</f>
        <v>160000</v>
      </c>
    </row>
    <row r="560" spans="1:3" x14ac:dyDescent="0.25">
      <c r="A560" s="28"/>
      <c r="B560" s="7" t="s">
        <v>494</v>
      </c>
      <c r="C560" s="260">
        <f>C561</f>
        <v>160000</v>
      </c>
    </row>
    <row r="561" spans="1:3" x14ac:dyDescent="0.25">
      <c r="A561" s="28"/>
      <c r="B561" s="7" t="s">
        <v>149</v>
      </c>
      <c r="C561" s="17">
        <f>C562</f>
        <v>160000</v>
      </c>
    </row>
    <row r="562" spans="1:3" x14ac:dyDescent="0.25">
      <c r="A562" s="28"/>
      <c r="B562" s="7" t="s">
        <v>134</v>
      </c>
      <c r="C562" s="17">
        <f>C563</f>
        <v>160000</v>
      </c>
    </row>
    <row r="563" spans="1:3" ht="16.5" thickBot="1" x14ac:dyDescent="0.3">
      <c r="A563" s="480">
        <v>4300</v>
      </c>
      <c r="B563" s="7" t="s">
        <v>130</v>
      </c>
      <c r="C563" s="259">
        <v>160000</v>
      </c>
    </row>
    <row r="564" spans="1:3" ht="16.5" thickBot="1" x14ac:dyDescent="0.3">
      <c r="A564" s="328">
        <v>80120</v>
      </c>
      <c r="B564" s="307" t="s">
        <v>71</v>
      </c>
      <c r="C564" s="111">
        <f>C565</f>
        <v>671684</v>
      </c>
    </row>
    <row r="565" spans="1:3" x14ac:dyDescent="0.25">
      <c r="A565" s="28"/>
      <c r="B565" s="7" t="s">
        <v>494</v>
      </c>
      <c r="C565" s="260">
        <f>+C566+C584</f>
        <v>671684</v>
      </c>
    </row>
    <row r="566" spans="1:3" x14ac:dyDescent="0.25">
      <c r="A566" s="28"/>
      <c r="B566" s="7" t="s">
        <v>149</v>
      </c>
      <c r="C566" s="17">
        <f>+C567+C573</f>
        <v>646724</v>
      </c>
    </row>
    <row r="567" spans="1:3" x14ac:dyDescent="0.25">
      <c r="A567" s="28"/>
      <c r="B567" s="7" t="s">
        <v>184</v>
      </c>
      <c r="C567" s="17">
        <f>SUM(C568:C572)</f>
        <v>541555</v>
      </c>
    </row>
    <row r="568" spans="1:3" x14ac:dyDescent="0.25">
      <c r="A568" s="28">
        <v>4010</v>
      </c>
      <c r="B568" s="7" t="s">
        <v>141</v>
      </c>
      <c r="C568" s="17">
        <v>409846</v>
      </c>
    </row>
    <row r="569" spans="1:3" x14ac:dyDescent="0.25">
      <c r="A569" s="28">
        <v>4040</v>
      </c>
      <c r="B569" s="7" t="s">
        <v>185</v>
      </c>
      <c r="C569" s="17">
        <v>36608</v>
      </c>
    </row>
    <row r="570" spans="1:3" x14ac:dyDescent="0.25">
      <c r="A570" s="28">
        <v>4110</v>
      </c>
      <c r="B570" s="7" t="s">
        <v>152</v>
      </c>
      <c r="C570" s="17">
        <v>81433</v>
      </c>
    </row>
    <row r="571" spans="1:3" x14ac:dyDescent="0.25">
      <c r="A571" s="28">
        <v>4120</v>
      </c>
      <c r="B571" s="7" t="s">
        <v>216</v>
      </c>
      <c r="C571" s="17">
        <v>11668</v>
      </c>
    </row>
    <row r="572" spans="1:3" x14ac:dyDescent="0.25">
      <c r="A572" s="28">
        <v>4170</v>
      </c>
      <c r="B572" s="7" t="s">
        <v>217</v>
      </c>
      <c r="C572" s="17">
        <v>2000</v>
      </c>
    </row>
    <row r="573" spans="1:3" x14ac:dyDescent="0.25">
      <c r="A573" s="28"/>
      <c r="B573" s="7" t="s">
        <v>134</v>
      </c>
      <c r="C573" s="17">
        <f>SUM(C574:C583)</f>
        <v>105169</v>
      </c>
    </row>
    <row r="574" spans="1:3" x14ac:dyDescent="0.25">
      <c r="A574" s="28">
        <v>4210</v>
      </c>
      <c r="B574" s="7" t="s">
        <v>128</v>
      </c>
      <c r="C574" s="17">
        <v>5000</v>
      </c>
    </row>
    <row r="575" spans="1:3" x14ac:dyDescent="0.25">
      <c r="A575" s="28">
        <v>4240</v>
      </c>
      <c r="B575" s="7" t="s">
        <v>199</v>
      </c>
      <c r="C575" s="17">
        <v>2000</v>
      </c>
    </row>
    <row r="576" spans="1:3" x14ac:dyDescent="0.25">
      <c r="A576" s="28">
        <v>4260</v>
      </c>
      <c r="B576" s="7" t="s">
        <v>187</v>
      </c>
      <c r="C576" s="17">
        <v>60000</v>
      </c>
    </row>
    <row r="577" spans="1:3" x14ac:dyDescent="0.25">
      <c r="A577" s="327">
        <v>4270</v>
      </c>
      <c r="B577" s="331" t="s">
        <v>129</v>
      </c>
      <c r="C577" s="17">
        <v>0</v>
      </c>
    </row>
    <row r="578" spans="1:3" x14ac:dyDescent="0.25">
      <c r="A578" s="227">
        <v>4280</v>
      </c>
      <c r="B578" s="324" t="s">
        <v>154</v>
      </c>
      <c r="C578" s="17">
        <v>1000</v>
      </c>
    </row>
    <row r="579" spans="1:3" x14ac:dyDescent="0.25">
      <c r="A579" s="28">
        <v>4300</v>
      </c>
      <c r="B579" s="7" t="s">
        <v>130</v>
      </c>
      <c r="C579" s="17">
        <v>10000</v>
      </c>
    </row>
    <row r="580" spans="1:3" x14ac:dyDescent="0.25">
      <c r="A580" s="28">
        <v>4360</v>
      </c>
      <c r="B580" s="7" t="s">
        <v>190</v>
      </c>
      <c r="C580" s="17">
        <v>1500</v>
      </c>
    </row>
    <row r="581" spans="1:3" x14ac:dyDescent="0.25">
      <c r="A581" s="28">
        <v>4410</v>
      </c>
      <c r="B581" s="7" t="s">
        <v>218</v>
      </c>
      <c r="C581" s="17">
        <v>1000</v>
      </c>
    </row>
    <row r="582" spans="1:3" x14ac:dyDescent="0.25">
      <c r="A582" s="28">
        <v>4430</v>
      </c>
      <c r="B582" s="7" t="s">
        <v>157</v>
      </c>
      <c r="C582" s="17">
        <v>2000</v>
      </c>
    </row>
    <row r="583" spans="1:3" x14ac:dyDescent="0.25">
      <c r="A583" s="28">
        <v>4440</v>
      </c>
      <c r="B583" s="7" t="s">
        <v>191</v>
      </c>
      <c r="C583" s="17">
        <v>22669</v>
      </c>
    </row>
    <row r="584" spans="1:3" x14ac:dyDescent="0.25">
      <c r="A584" s="28"/>
      <c r="B584" s="7" t="s">
        <v>192</v>
      </c>
      <c r="C584" s="17">
        <f>C585</f>
        <v>24960</v>
      </c>
    </row>
    <row r="585" spans="1:3" ht="16.5" thickBot="1" x14ac:dyDescent="0.3">
      <c r="A585" s="29">
        <v>3020</v>
      </c>
      <c r="B585" s="6" t="s">
        <v>159</v>
      </c>
      <c r="C585" s="259">
        <v>24960</v>
      </c>
    </row>
    <row r="586" spans="1:3" ht="16.5" thickBot="1" x14ac:dyDescent="0.3">
      <c r="A586" s="23">
        <v>80132</v>
      </c>
      <c r="B586" s="5" t="s">
        <v>219</v>
      </c>
      <c r="C586" s="111">
        <f>C587</f>
        <v>1166910</v>
      </c>
    </row>
    <row r="587" spans="1:3" x14ac:dyDescent="0.25">
      <c r="A587" s="28"/>
      <c r="B587" s="7" t="s">
        <v>494</v>
      </c>
      <c r="C587" s="260">
        <f>C588+C603</f>
        <v>1166910</v>
      </c>
    </row>
    <row r="588" spans="1:3" x14ac:dyDescent="0.25">
      <c r="A588" s="28"/>
      <c r="B588" s="7" t="s">
        <v>149</v>
      </c>
      <c r="C588" s="17">
        <f>+C589+C595</f>
        <v>1110174</v>
      </c>
    </row>
    <row r="589" spans="1:3" x14ac:dyDescent="0.25">
      <c r="A589" s="28"/>
      <c r="B589" s="7" t="s">
        <v>184</v>
      </c>
      <c r="C589" s="17">
        <f>SUM(C590:C594)</f>
        <v>1031822</v>
      </c>
    </row>
    <row r="590" spans="1:3" x14ac:dyDescent="0.25">
      <c r="A590" s="28">
        <v>4010</v>
      </c>
      <c r="B590" s="7" t="s">
        <v>141</v>
      </c>
      <c r="C590" s="17">
        <v>788156</v>
      </c>
    </row>
    <row r="591" spans="1:3" x14ac:dyDescent="0.25">
      <c r="A591" s="28">
        <v>4040</v>
      </c>
      <c r="B591" s="7" t="s">
        <v>185</v>
      </c>
      <c r="C591" s="17">
        <v>62307</v>
      </c>
    </row>
    <row r="592" spans="1:3" x14ac:dyDescent="0.25">
      <c r="A592" s="28">
        <v>4110</v>
      </c>
      <c r="B592" s="7" t="s">
        <v>152</v>
      </c>
      <c r="C592" s="17">
        <v>155131</v>
      </c>
    </row>
    <row r="593" spans="1:3" x14ac:dyDescent="0.25">
      <c r="A593" s="28">
        <v>4120</v>
      </c>
      <c r="B593" s="7" t="s">
        <v>216</v>
      </c>
      <c r="C593" s="17">
        <v>22228</v>
      </c>
    </row>
    <row r="594" spans="1:3" x14ac:dyDescent="0.25">
      <c r="A594" s="28">
        <v>4170</v>
      </c>
      <c r="B594" s="7" t="s">
        <v>126</v>
      </c>
      <c r="C594" s="17">
        <v>4000</v>
      </c>
    </row>
    <row r="595" spans="1:3" x14ac:dyDescent="0.25">
      <c r="A595" s="28"/>
      <c r="B595" s="7" t="s">
        <v>139</v>
      </c>
      <c r="C595" s="17">
        <f>SUM(C596:C602)</f>
        <v>78352</v>
      </c>
    </row>
    <row r="596" spans="1:3" x14ac:dyDescent="0.25">
      <c r="A596" s="28">
        <v>4210</v>
      </c>
      <c r="B596" s="7" t="s">
        <v>128</v>
      </c>
      <c r="C596" s="17">
        <v>8000</v>
      </c>
    </row>
    <row r="597" spans="1:3" x14ac:dyDescent="0.25">
      <c r="A597" s="28">
        <v>4240</v>
      </c>
      <c r="B597" s="7" t="s">
        <v>220</v>
      </c>
      <c r="C597" s="17">
        <v>4100</v>
      </c>
    </row>
    <row r="598" spans="1:3" x14ac:dyDescent="0.25">
      <c r="A598" s="28">
        <v>4280</v>
      </c>
      <c r="B598" s="7" t="s">
        <v>154</v>
      </c>
      <c r="C598" s="17">
        <v>4000</v>
      </c>
    </row>
    <row r="599" spans="1:3" x14ac:dyDescent="0.25">
      <c r="A599" s="28">
        <v>4300</v>
      </c>
      <c r="B599" s="7" t="s">
        <v>130</v>
      </c>
      <c r="C599" s="17">
        <v>10000</v>
      </c>
    </row>
    <row r="600" spans="1:3" x14ac:dyDescent="0.25">
      <c r="A600" s="28">
        <v>4410</v>
      </c>
      <c r="B600" s="7" t="s">
        <v>221</v>
      </c>
      <c r="C600" s="17">
        <v>1000</v>
      </c>
    </row>
    <row r="601" spans="1:3" x14ac:dyDescent="0.25">
      <c r="A601" s="28">
        <v>4430</v>
      </c>
      <c r="B601" s="7" t="s">
        <v>157</v>
      </c>
      <c r="C601" s="17">
        <v>2000</v>
      </c>
    </row>
    <row r="602" spans="1:3" x14ac:dyDescent="0.25">
      <c r="A602" s="28">
        <v>4440</v>
      </c>
      <c r="B602" s="7" t="s">
        <v>191</v>
      </c>
      <c r="C602" s="17">
        <v>49252</v>
      </c>
    </row>
    <row r="603" spans="1:3" x14ac:dyDescent="0.25">
      <c r="A603" s="28"/>
      <c r="B603" s="7" t="s">
        <v>222</v>
      </c>
      <c r="C603" s="17">
        <f>C604</f>
        <v>56736</v>
      </c>
    </row>
    <row r="604" spans="1:3" ht="16.5" thickBot="1" x14ac:dyDescent="0.3">
      <c r="A604" s="29">
        <v>3020</v>
      </c>
      <c r="B604" s="6" t="s">
        <v>223</v>
      </c>
      <c r="C604" s="259">
        <v>56736</v>
      </c>
    </row>
    <row r="605" spans="1:3" ht="16.5" thickBot="1" x14ac:dyDescent="0.3">
      <c r="A605" s="23">
        <v>80146</v>
      </c>
      <c r="B605" s="5" t="s">
        <v>224</v>
      </c>
      <c r="C605" s="111">
        <f>C606</f>
        <v>6000</v>
      </c>
    </row>
    <row r="606" spans="1:3" x14ac:dyDescent="0.25">
      <c r="A606" s="28"/>
      <c r="B606" s="7" t="s">
        <v>499</v>
      </c>
      <c r="C606" s="260">
        <f>C607</f>
        <v>6000</v>
      </c>
    </row>
    <row r="607" spans="1:3" x14ac:dyDescent="0.25">
      <c r="A607" s="28"/>
      <c r="B607" s="7" t="s">
        <v>225</v>
      </c>
      <c r="C607" s="17">
        <f>C608</f>
        <v>6000</v>
      </c>
    </row>
    <row r="608" spans="1:3" x14ac:dyDescent="0.25">
      <c r="A608" s="28"/>
      <c r="B608" s="7" t="s">
        <v>139</v>
      </c>
      <c r="C608" s="17">
        <f>C609</f>
        <v>6000</v>
      </c>
    </row>
    <row r="609" spans="1:3" ht="16.5" thickBot="1" x14ac:dyDescent="0.3">
      <c r="A609" s="29">
        <v>4300</v>
      </c>
      <c r="B609" s="6" t="s">
        <v>130</v>
      </c>
      <c r="C609" s="259">
        <v>6000</v>
      </c>
    </row>
    <row r="610" spans="1:3" ht="16.5" thickBot="1" x14ac:dyDescent="0.3">
      <c r="A610" s="421"/>
      <c r="B610" s="7"/>
      <c r="C610" s="423"/>
    </row>
    <row r="611" spans="1:3" ht="15.6" customHeight="1" x14ac:dyDescent="0.25">
      <c r="A611" s="511">
        <v>80148</v>
      </c>
      <c r="B611" s="513" t="s">
        <v>73</v>
      </c>
      <c r="C611" s="516">
        <f>C613</f>
        <v>1401000</v>
      </c>
    </row>
    <row r="612" spans="1:3" ht="16.149999999999999" customHeight="1" thickBot="1" x14ac:dyDescent="0.3">
      <c r="A612" s="512"/>
      <c r="B612" s="514"/>
      <c r="C612" s="517"/>
    </row>
    <row r="613" spans="1:3" x14ac:dyDescent="0.25">
      <c r="A613" s="28"/>
      <c r="B613" s="7" t="s">
        <v>499</v>
      </c>
      <c r="C613" s="260">
        <f>+C614+C628</f>
        <v>1401000</v>
      </c>
    </row>
    <row r="614" spans="1:3" x14ac:dyDescent="0.25">
      <c r="A614" s="28"/>
      <c r="B614" s="7" t="s">
        <v>226</v>
      </c>
      <c r="C614" s="17">
        <f>+C615+C620</f>
        <v>1400300</v>
      </c>
    </row>
    <row r="615" spans="1:3" x14ac:dyDescent="0.25">
      <c r="A615" s="28"/>
      <c r="B615" s="7" t="s">
        <v>209</v>
      </c>
      <c r="C615" s="17">
        <f>SUM(C616:C619)</f>
        <v>742372</v>
      </c>
    </row>
    <row r="616" spans="1:3" x14ac:dyDescent="0.25">
      <c r="A616" s="28">
        <v>4010</v>
      </c>
      <c r="B616" s="7" t="s">
        <v>141</v>
      </c>
      <c r="C616" s="17">
        <v>579582</v>
      </c>
    </row>
    <row r="617" spans="1:3" x14ac:dyDescent="0.25">
      <c r="A617" s="28">
        <v>4040</v>
      </c>
      <c r="B617" s="7" t="s">
        <v>185</v>
      </c>
      <c r="C617" s="17">
        <v>41230</v>
      </c>
    </row>
    <row r="618" spans="1:3" x14ac:dyDescent="0.25">
      <c r="A618" s="28">
        <v>4110</v>
      </c>
      <c r="B618" s="7" t="s">
        <v>152</v>
      </c>
      <c r="C618" s="17">
        <v>106348</v>
      </c>
    </row>
    <row r="619" spans="1:3" x14ac:dyDescent="0.25">
      <c r="A619" s="28">
        <v>4120</v>
      </c>
      <c r="B619" s="7" t="s">
        <v>165</v>
      </c>
      <c r="C619" s="17">
        <v>15212</v>
      </c>
    </row>
    <row r="620" spans="1:3" x14ac:dyDescent="0.25">
      <c r="A620" s="28"/>
      <c r="B620" s="7" t="s">
        <v>181</v>
      </c>
      <c r="C620" s="17">
        <f>SUM(C621:C627)</f>
        <v>657928</v>
      </c>
    </row>
    <row r="621" spans="1:3" x14ac:dyDescent="0.25">
      <c r="A621" s="28">
        <v>4210</v>
      </c>
      <c r="B621" s="7" t="s">
        <v>128</v>
      </c>
      <c r="C621" s="17">
        <v>48300</v>
      </c>
    </row>
    <row r="622" spans="1:3" x14ac:dyDescent="0.25">
      <c r="A622" s="28">
        <v>4220</v>
      </c>
      <c r="B622" s="7" t="s">
        <v>227</v>
      </c>
      <c r="C622" s="17">
        <v>566000</v>
      </c>
    </row>
    <row r="623" spans="1:3" x14ac:dyDescent="0.25">
      <c r="A623" s="28">
        <v>4280</v>
      </c>
      <c r="B623" s="7" t="s">
        <v>189</v>
      </c>
      <c r="C623" s="17">
        <v>3250</v>
      </c>
    </row>
    <row r="624" spans="1:3" x14ac:dyDescent="0.25">
      <c r="A624" s="28">
        <v>4300</v>
      </c>
      <c r="B624" s="7" t="s">
        <v>130</v>
      </c>
      <c r="C624" s="17">
        <v>9000</v>
      </c>
    </row>
    <row r="625" spans="1:3" x14ac:dyDescent="0.25">
      <c r="A625" s="327">
        <v>4410</v>
      </c>
      <c r="B625" s="325" t="s">
        <v>145</v>
      </c>
      <c r="C625" s="17">
        <v>8900</v>
      </c>
    </row>
    <row r="626" spans="1:3" x14ac:dyDescent="0.25">
      <c r="A626" s="227">
        <v>4430</v>
      </c>
      <c r="B626" s="332" t="s">
        <v>157</v>
      </c>
      <c r="C626" s="17">
        <v>2500</v>
      </c>
    </row>
    <row r="627" spans="1:3" x14ac:dyDescent="0.25">
      <c r="A627" s="28">
        <v>4440</v>
      </c>
      <c r="B627" s="7" t="s">
        <v>191</v>
      </c>
      <c r="C627" s="17">
        <v>19978</v>
      </c>
    </row>
    <row r="628" spans="1:3" x14ac:dyDescent="0.25">
      <c r="A628" s="28" t="s">
        <v>2</v>
      </c>
      <c r="B628" s="7" t="s">
        <v>228</v>
      </c>
      <c r="C628" s="17">
        <f>C629</f>
        <v>700</v>
      </c>
    </row>
    <row r="629" spans="1:3" ht="16.5" thickBot="1" x14ac:dyDescent="0.3">
      <c r="A629" s="29">
        <v>3020</v>
      </c>
      <c r="B629" s="6" t="s">
        <v>229</v>
      </c>
      <c r="C629" s="259">
        <v>700</v>
      </c>
    </row>
    <row r="630" spans="1:3" ht="15.6" customHeight="1" x14ac:dyDescent="0.25">
      <c r="A630" s="511">
        <v>80149</v>
      </c>
      <c r="B630" s="513" t="s">
        <v>230</v>
      </c>
      <c r="C630" s="516">
        <f>C632</f>
        <v>121500</v>
      </c>
    </row>
    <row r="631" spans="1:3" ht="66.75" customHeight="1" thickBot="1" x14ac:dyDescent="0.3">
      <c r="A631" s="512"/>
      <c r="B631" s="514"/>
      <c r="C631" s="517"/>
    </row>
    <row r="632" spans="1:3" x14ac:dyDescent="0.25">
      <c r="A632" s="37"/>
      <c r="B632" s="7" t="s">
        <v>499</v>
      </c>
      <c r="C632" s="260">
        <f>+C633+C638</f>
        <v>121500</v>
      </c>
    </row>
    <row r="633" spans="1:3" x14ac:dyDescent="0.25">
      <c r="A633" s="37"/>
      <c r="B633" s="7" t="s">
        <v>226</v>
      </c>
      <c r="C633" s="17">
        <f>C634</f>
        <v>111500</v>
      </c>
    </row>
    <row r="634" spans="1:3" x14ac:dyDescent="0.25">
      <c r="A634" s="37"/>
      <c r="B634" s="7" t="s">
        <v>209</v>
      </c>
      <c r="C634" s="17">
        <f>SUM(C635:C637)</f>
        <v>111500</v>
      </c>
    </row>
    <row r="635" spans="1:3" x14ac:dyDescent="0.25">
      <c r="A635" s="28">
        <v>4010</v>
      </c>
      <c r="B635" s="7" t="s">
        <v>141</v>
      </c>
      <c r="C635" s="17">
        <v>90000</v>
      </c>
    </row>
    <row r="636" spans="1:3" x14ac:dyDescent="0.25">
      <c r="A636" s="28">
        <v>4110</v>
      </c>
      <c r="B636" s="7" t="s">
        <v>152</v>
      </c>
      <c r="C636" s="17">
        <v>18500</v>
      </c>
    </row>
    <row r="637" spans="1:3" x14ac:dyDescent="0.25">
      <c r="A637" s="28">
        <v>4120</v>
      </c>
      <c r="B637" s="7" t="s">
        <v>165</v>
      </c>
      <c r="C637" s="17">
        <v>3000</v>
      </c>
    </row>
    <row r="638" spans="1:3" x14ac:dyDescent="0.25">
      <c r="A638" s="28"/>
      <c r="B638" s="7" t="s">
        <v>228</v>
      </c>
      <c r="C638" s="17">
        <f>C639</f>
        <v>10000</v>
      </c>
    </row>
    <row r="639" spans="1:3" ht="16.5" thickBot="1" x14ac:dyDescent="0.3">
      <c r="A639" s="29">
        <v>3020</v>
      </c>
      <c r="B639" s="6" t="s">
        <v>229</v>
      </c>
      <c r="C639" s="117">
        <v>10000</v>
      </c>
    </row>
    <row r="640" spans="1:3" ht="48" thickBot="1" x14ac:dyDescent="0.3">
      <c r="A640" s="23">
        <v>80150</v>
      </c>
      <c r="B640" s="5" t="s">
        <v>619</v>
      </c>
      <c r="C640" s="111">
        <f>C641</f>
        <v>517700</v>
      </c>
    </row>
    <row r="641" spans="1:3" x14ac:dyDescent="0.25">
      <c r="A641" s="37"/>
      <c r="B641" s="7" t="s">
        <v>499</v>
      </c>
      <c r="C641" s="118">
        <f>+C642+C653</f>
        <v>517700</v>
      </c>
    </row>
    <row r="642" spans="1:3" x14ac:dyDescent="0.25">
      <c r="A642" s="37"/>
      <c r="B642" s="7" t="s">
        <v>226</v>
      </c>
      <c r="C642" s="17">
        <f>+C643+C647</f>
        <v>490700</v>
      </c>
    </row>
    <row r="643" spans="1:3" x14ac:dyDescent="0.25">
      <c r="A643" s="37"/>
      <c r="B643" s="7" t="s">
        <v>209</v>
      </c>
      <c r="C643" s="17">
        <f>C644+C645+C646</f>
        <v>454500</v>
      </c>
    </row>
    <row r="644" spans="1:3" x14ac:dyDescent="0.25">
      <c r="A644" s="28">
        <v>4010</v>
      </c>
      <c r="B644" s="7" t="s">
        <v>141</v>
      </c>
      <c r="C644" s="17">
        <v>370000</v>
      </c>
    </row>
    <row r="645" spans="1:3" x14ac:dyDescent="0.25">
      <c r="A645" s="28">
        <v>4110</v>
      </c>
      <c r="B645" s="7" t="s">
        <v>152</v>
      </c>
      <c r="C645" s="17">
        <v>72500</v>
      </c>
    </row>
    <row r="646" spans="1:3" x14ac:dyDescent="0.25">
      <c r="A646" s="28">
        <v>4120</v>
      </c>
      <c r="B646" s="7" t="s">
        <v>165</v>
      </c>
      <c r="C646" s="17">
        <v>12000</v>
      </c>
    </row>
    <row r="647" spans="1:3" x14ac:dyDescent="0.25">
      <c r="A647" s="28"/>
      <c r="B647" s="7" t="s">
        <v>181</v>
      </c>
      <c r="C647" s="17">
        <f>C648+C649+C650+C651</f>
        <v>36200</v>
      </c>
    </row>
    <row r="648" spans="1:3" x14ac:dyDescent="0.25">
      <c r="A648" s="28">
        <v>4210</v>
      </c>
      <c r="B648" s="7" t="s">
        <v>128</v>
      </c>
      <c r="C648" s="17">
        <v>13500</v>
      </c>
    </row>
    <row r="649" spans="1:3" x14ac:dyDescent="0.25">
      <c r="A649" s="28">
        <v>4240</v>
      </c>
      <c r="B649" s="7" t="s">
        <v>231</v>
      </c>
      <c r="C649" s="17">
        <v>8700</v>
      </c>
    </row>
    <row r="650" spans="1:3" x14ac:dyDescent="0.25">
      <c r="A650" s="239">
        <v>4260</v>
      </c>
      <c r="B650" s="243" t="s">
        <v>153</v>
      </c>
      <c r="C650" s="17">
        <v>6500</v>
      </c>
    </row>
    <row r="651" spans="1:3" x14ac:dyDescent="0.25">
      <c r="A651" s="28">
        <v>4300</v>
      </c>
      <c r="B651" s="7" t="s">
        <v>232</v>
      </c>
      <c r="C651" s="17">
        <v>7500</v>
      </c>
    </row>
    <row r="652" spans="1:3" x14ac:dyDescent="0.25">
      <c r="A652" s="480"/>
      <c r="B652" s="7"/>
      <c r="C652" s="17"/>
    </row>
    <row r="653" spans="1:3" x14ac:dyDescent="0.25">
      <c r="A653" s="28"/>
      <c r="B653" s="7" t="s">
        <v>228</v>
      </c>
      <c r="C653" s="17">
        <f>C654</f>
        <v>27000</v>
      </c>
    </row>
    <row r="654" spans="1:3" x14ac:dyDescent="0.25">
      <c r="A654" s="327">
        <v>3020</v>
      </c>
      <c r="B654" s="348" t="s">
        <v>229</v>
      </c>
      <c r="C654" s="17">
        <v>27000</v>
      </c>
    </row>
    <row r="655" spans="1:3" ht="114" x14ac:dyDescent="0.25">
      <c r="A655" s="362">
        <v>80152</v>
      </c>
      <c r="B655" s="363" t="s">
        <v>621</v>
      </c>
      <c r="C655" s="364">
        <f>C656</f>
        <v>29500</v>
      </c>
    </row>
    <row r="656" spans="1:3" x14ac:dyDescent="0.25">
      <c r="A656" s="352"/>
      <c r="B656" s="7" t="s">
        <v>499</v>
      </c>
      <c r="C656" s="354">
        <f>C657+C667</f>
        <v>29500</v>
      </c>
    </row>
    <row r="657" spans="1:3" x14ac:dyDescent="0.25">
      <c r="A657" s="352"/>
      <c r="B657" s="7" t="s">
        <v>226</v>
      </c>
      <c r="C657" s="354">
        <f>C658+C662</f>
        <v>27500</v>
      </c>
    </row>
    <row r="658" spans="1:3" x14ac:dyDescent="0.25">
      <c r="A658" s="352"/>
      <c r="B658" s="7" t="s">
        <v>209</v>
      </c>
      <c r="C658" s="354">
        <f>C659+C660+C661</f>
        <v>24000</v>
      </c>
    </row>
    <row r="659" spans="1:3" x14ac:dyDescent="0.25">
      <c r="A659" s="353">
        <v>4010</v>
      </c>
      <c r="B659" s="7" t="s">
        <v>141</v>
      </c>
      <c r="C659" s="354">
        <v>20000</v>
      </c>
    </row>
    <row r="660" spans="1:3" x14ac:dyDescent="0.25">
      <c r="A660" s="353">
        <v>4110</v>
      </c>
      <c r="B660" s="7" t="s">
        <v>152</v>
      </c>
      <c r="C660" s="354">
        <v>3500</v>
      </c>
    </row>
    <row r="661" spans="1:3" x14ac:dyDescent="0.25">
      <c r="A661" s="327">
        <v>4120</v>
      </c>
      <c r="B661" s="287" t="s">
        <v>165</v>
      </c>
      <c r="C661" s="354">
        <v>500</v>
      </c>
    </row>
    <row r="662" spans="1:3" x14ac:dyDescent="0.25">
      <c r="A662" s="355"/>
      <c r="B662" s="360" t="s">
        <v>181</v>
      </c>
      <c r="C662" s="354">
        <f>C663+C664+C665+C666</f>
        <v>3500</v>
      </c>
    </row>
    <row r="663" spans="1:3" x14ac:dyDescent="0.25">
      <c r="A663" s="79">
        <v>4210</v>
      </c>
      <c r="B663" s="361" t="s">
        <v>128</v>
      </c>
      <c r="C663" s="359">
        <v>1000</v>
      </c>
    </row>
    <row r="664" spans="1:3" x14ac:dyDescent="0.25">
      <c r="A664" s="353">
        <v>4240</v>
      </c>
      <c r="B664" s="7" t="s">
        <v>231</v>
      </c>
      <c r="C664" s="354">
        <v>500</v>
      </c>
    </row>
    <row r="665" spans="1:3" x14ac:dyDescent="0.25">
      <c r="A665" s="353">
        <v>4260</v>
      </c>
      <c r="B665" s="243" t="s">
        <v>153</v>
      </c>
      <c r="C665" s="354">
        <v>1000</v>
      </c>
    </row>
    <row r="666" spans="1:3" x14ac:dyDescent="0.25">
      <c r="A666" s="353">
        <v>4300</v>
      </c>
      <c r="B666" s="7" t="s">
        <v>232</v>
      </c>
      <c r="C666" s="354">
        <v>1000</v>
      </c>
    </row>
    <row r="667" spans="1:3" x14ac:dyDescent="0.25">
      <c r="A667" s="353"/>
      <c r="B667" s="7" t="s">
        <v>228</v>
      </c>
      <c r="C667" s="354">
        <f>C668</f>
        <v>2000</v>
      </c>
    </row>
    <row r="668" spans="1:3" x14ac:dyDescent="0.25">
      <c r="A668" s="353">
        <v>3020</v>
      </c>
      <c r="B668" s="7" t="s">
        <v>229</v>
      </c>
      <c r="C668" s="354">
        <v>2000</v>
      </c>
    </row>
    <row r="669" spans="1:3" ht="16.5" thickBot="1" x14ac:dyDescent="0.3">
      <c r="A669" s="356">
        <v>80195</v>
      </c>
      <c r="B669" s="357" t="s">
        <v>87</v>
      </c>
      <c r="C669" s="358">
        <f>C670</f>
        <v>88570</v>
      </c>
    </row>
    <row r="670" spans="1:3" x14ac:dyDescent="0.25">
      <c r="A670" s="28"/>
      <c r="B670" s="7" t="s">
        <v>499</v>
      </c>
      <c r="C670" s="245">
        <f>C671</f>
        <v>88570</v>
      </c>
    </row>
    <row r="671" spans="1:3" x14ac:dyDescent="0.25">
      <c r="A671" s="28"/>
      <c r="B671" s="7" t="s">
        <v>233</v>
      </c>
      <c r="C671" s="17">
        <f>C672</f>
        <v>88570</v>
      </c>
    </row>
    <row r="672" spans="1:3" x14ac:dyDescent="0.25">
      <c r="A672" s="28"/>
      <c r="B672" s="7" t="s">
        <v>134</v>
      </c>
      <c r="C672" s="17">
        <f>C673</f>
        <v>88570</v>
      </c>
    </row>
    <row r="673" spans="1:3" x14ac:dyDescent="0.25">
      <c r="A673" s="555">
        <v>4440</v>
      </c>
      <c r="B673" s="7" t="s">
        <v>191</v>
      </c>
      <c r="C673" s="564">
        <v>88570</v>
      </c>
    </row>
    <row r="674" spans="1:3" ht="16.5" thickBot="1" x14ac:dyDescent="0.3">
      <c r="A674" s="556"/>
      <c r="B674" s="7" t="s">
        <v>234</v>
      </c>
      <c r="C674" s="588"/>
    </row>
    <row r="675" spans="1:3" x14ac:dyDescent="0.25">
      <c r="A675" s="602">
        <v>851</v>
      </c>
      <c r="B675" s="223" t="s">
        <v>574</v>
      </c>
      <c r="C675" s="516">
        <f>+C677+C687+C699</f>
        <v>118000</v>
      </c>
    </row>
    <row r="676" spans="1:3" ht="16.5" thickBot="1" x14ac:dyDescent="0.3">
      <c r="A676" s="603"/>
      <c r="B676" s="224" t="s">
        <v>23</v>
      </c>
      <c r="C676" s="517"/>
    </row>
    <row r="677" spans="1:3" ht="30.75" customHeight="1" thickBot="1" x14ac:dyDescent="0.3">
      <c r="A677" s="23">
        <v>85153</v>
      </c>
      <c r="B677" s="5" t="s">
        <v>235</v>
      </c>
      <c r="C677" s="111">
        <f>C678</f>
        <v>5000</v>
      </c>
    </row>
    <row r="678" spans="1:3" x14ac:dyDescent="0.25">
      <c r="A678" s="135"/>
      <c r="B678" s="333" t="s">
        <v>109</v>
      </c>
      <c r="C678" s="260">
        <f>C680</f>
        <v>5000</v>
      </c>
    </row>
    <row r="679" spans="1:3" x14ac:dyDescent="0.25">
      <c r="A679" s="327"/>
      <c r="B679" s="325" t="s">
        <v>172</v>
      </c>
      <c r="C679" s="17"/>
    </row>
    <row r="680" spans="1:3" x14ac:dyDescent="0.25">
      <c r="A680" s="289"/>
      <c r="B680" s="107" t="s">
        <v>132</v>
      </c>
      <c r="C680" s="334">
        <f>+C681+C683</f>
        <v>5000</v>
      </c>
    </row>
    <row r="681" spans="1:3" x14ac:dyDescent="0.25">
      <c r="A681" s="28"/>
      <c r="B681" s="7" t="s">
        <v>184</v>
      </c>
      <c r="C681" s="17">
        <f>C682</f>
        <v>1000</v>
      </c>
    </row>
    <row r="682" spans="1:3" x14ac:dyDescent="0.25">
      <c r="A682" s="28">
        <v>4170</v>
      </c>
      <c r="B682" s="7" t="s">
        <v>126</v>
      </c>
      <c r="C682" s="17">
        <v>1000</v>
      </c>
    </row>
    <row r="683" spans="1:3" x14ac:dyDescent="0.25">
      <c r="A683" s="28"/>
      <c r="B683" s="7" t="s">
        <v>134</v>
      </c>
      <c r="C683" s="17">
        <f>SUM(C684:C685)</f>
        <v>4000</v>
      </c>
    </row>
    <row r="684" spans="1:3" x14ac:dyDescent="0.25">
      <c r="A684" s="28">
        <v>4210</v>
      </c>
      <c r="B684" s="7" t="s">
        <v>236</v>
      </c>
      <c r="C684" s="17">
        <v>1000</v>
      </c>
    </row>
    <row r="685" spans="1:3" x14ac:dyDescent="0.25">
      <c r="A685" s="28">
        <v>4300</v>
      </c>
      <c r="B685" s="7" t="s">
        <v>232</v>
      </c>
      <c r="C685" s="17">
        <v>3000</v>
      </c>
    </row>
    <row r="686" spans="1:3" ht="16.5" thickBot="1" x14ac:dyDescent="0.3">
      <c r="A686" s="47"/>
      <c r="B686" s="6"/>
      <c r="C686" s="259"/>
    </row>
    <row r="687" spans="1:3" ht="16.5" thickBot="1" x14ac:dyDescent="0.3">
      <c r="A687" s="23">
        <v>85154</v>
      </c>
      <c r="B687" s="5" t="s">
        <v>237</v>
      </c>
      <c r="C687" s="111">
        <f>C688</f>
        <v>105000</v>
      </c>
    </row>
    <row r="688" spans="1:3" x14ac:dyDescent="0.25">
      <c r="A688" s="28"/>
      <c r="B688" s="7" t="s">
        <v>499</v>
      </c>
      <c r="C688" s="260">
        <f>C689</f>
        <v>105000</v>
      </c>
    </row>
    <row r="689" spans="1:3" x14ac:dyDescent="0.25">
      <c r="A689" s="28"/>
      <c r="B689" s="7" t="s">
        <v>225</v>
      </c>
      <c r="C689" s="17">
        <f>+C690+C694</f>
        <v>105000</v>
      </c>
    </row>
    <row r="690" spans="1:3" x14ac:dyDescent="0.25">
      <c r="A690" s="28"/>
      <c r="B690" s="7" t="s">
        <v>238</v>
      </c>
      <c r="C690" s="17">
        <f>SUM(C691:C693)</f>
        <v>57780</v>
      </c>
    </row>
    <row r="691" spans="1:3" x14ac:dyDescent="0.25">
      <c r="A691" s="28">
        <v>4170</v>
      </c>
      <c r="B691" s="7" t="s">
        <v>126</v>
      </c>
      <c r="C691" s="17">
        <v>50000</v>
      </c>
    </row>
    <row r="692" spans="1:3" x14ac:dyDescent="0.25">
      <c r="A692" s="28">
        <v>4110</v>
      </c>
      <c r="B692" s="7" t="s">
        <v>152</v>
      </c>
      <c r="C692" s="17">
        <v>6800</v>
      </c>
    </row>
    <row r="693" spans="1:3" x14ac:dyDescent="0.25">
      <c r="A693" s="28">
        <v>4120</v>
      </c>
      <c r="B693" s="7" t="s">
        <v>143</v>
      </c>
      <c r="C693" s="17">
        <v>980</v>
      </c>
    </row>
    <row r="694" spans="1:3" x14ac:dyDescent="0.25">
      <c r="A694" s="28"/>
      <c r="B694" s="7" t="s">
        <v>239</v>
      </c>
      <c r="C694" s="17">
        <f>SUM(C695:C698)</f>
        <v>47220</v>
      </c>
    </row>
    <row r="695" spans="1:3" x14ac:dyDescent="0.25">
      <c r="A695" s="28">
        <v>4210</v>
      </c>
      <c r="B695" s="7" t="s">
        <v>128</v>
      </c>
      <c r="C695" s="17">
        <v>12000</v>
      </c>
    </row>
    <row r="696" spans="1:3" x14ac:dyDescent="0.25">
      <c r="A696" s="28">
        <v>4300</v>
      </c>
      <c r="B696" s="7" t="s">
        <v>130</v>
      </c>
      <c r="C696" s="17">
        <v>33720</v>
      </c>
    </row>
    <row r="697" spans="1:3" x14ac:dyDescent="0.25">
      <c r="A697" s="28">
        <v>4410</v>
      </c>
      <c r="B697" s="7" t="s">
        <v>145</v>
      </c>
      <c r="C697" s="17">
        <v>500</v>
      </c>
    </row>
    <row r="698" spans="1:3" ht="16.5" thickBot="1" x14ac:dyDescent="0.3">
      <c r="A698" s="29">
        <v>4430</v>
      </c>
      <c r="B698" s="6" t="s">
        <v>157</v>
      </c>
      <c r="C698" s="259">
        <v>1000</v>
      </c>
    </row>
    <row r="699" spans="1:3" ht="16.5" thickBot="1" x14ac:dyDescent="0.3">
      <c r="A699" s="23">
        <v>85158</v>
      </c>
      <c r="B699" s="5" t="s">
        <v>240</v>
      </c>
      <c r="C699" s="111">
        <f>C700</f>
        <v>8000</v>
      </c>
    </row>
    <row r="700" spans="1:3" x14ac:dyDescent="0.25">
      <c r="A700" s="28"/>
      <c r="B700" s="7" t="s">
        <v>494</v>
      </c>
      <c r="C700" s="260">
        <f>C701</f>
        <v>8000</v>
      </c>
    </row>
    <row r="701" spans="1:3" x14ac:dyDescent="0.25">
      <c r="A701" s="28"/>
      <c r="B701" s="7" t="s">
        <v>241</v>
      </c>
      <c r="C701" s="17">
        <f>C702</f>
        <v>8000</v>
      </c>
    </row>
    <row r="702" spans="1:3" ht="31.5" x14ac:dyDescent="0.25">
      <c r="A702" s="28">
        <v>2310</v>
      </c>
      <c r="B702" s="7" t="s">
        <v>242</v>
      </c>
      <c r="C702" s="564">
        <v>8000</v>
      </c>
    </row>
    <row r="703" spans="1:3" ht="16.5" thickBot="1" x14ac:dyDescent="0.3">
      <c r="A703" s="47"/>
      <c r="B703" s="6" t="s">
        <v>204</v>
      </c>
      <c r="C703" s="585"/>
    </row>
    <row r="704" spans="1:3" x14ac:dyDescent="0.25">
      <c r="A704" s="509">
        <v>852</v>
      </c>
      <c r="B704" s="4" t="s">
        <v>243</v>
      </c>
      <c r="C704" s="574">
        <f>+C706+C711+C719+C725+C730+C734++C738+C762+C769+C773</f>
        <v>1972997</v>
      </c>
    </row>
    <row r="705" spans="1:3" ht="16.5" thickBot="1" x14ac:dyDescent="0.3">
      <c r="A705" s="510"/>
      <c r="B705" s="5" t="s">
        <v>116</v>
      </c>
      <c r="C705" s="575"/>
    </row>
    <row r="706" spans="1:3" ht="16.5" thickBot="1" x14ac:dyDescent="0.3">
      <c r="A706" s="23">
        <v>85202</v>
      </c>
      <c r="B706" s="5" t="s">
        <v>244</v>
      </c>
      <c r="C706" s="119">
        <f>C707</f>
        <v>640000</v>
      </c>
    </row>
    <row r="707" spans="1:3" x14ac:dyDescent="0.25">
      <c r="A707" s="37"/>
      <c r="B707" s="7" t="s">
        <v>494</v>
      </c>
      <c r="C707" s="17">
        <f>C709</f>
        <v>640000</v>
      </c>
    </row>
    <row r="708" spans="1:3" x14ac:dyDescent="0.25">
      <c r="A708" s="502"/>
      <c r="B708" s="7" t="s">
        <v>208</v>
      </c>
      <c r="C708" s="17">
        <f>C709</f>
        <v>640000</v>
      </c>
    </row>
    <row r="709" spans="1:3" ht="17.25" customHeight="1" x14ac:dyDescent="0.25">
      <c r="A709" s="37"/>
      <c r="B709" s="7" t="s">
        <v>247</v>
      </c>
      <c r="C709" s="17">
        <f>C710</f>
        <v>640000</v>
      </c>
    </row>
    <row r="710" spans="1:3" ht="37.5" customHeight="1" thickBot="1" x14ac:dyDescent="0.3">
      <c r="A710" s="29">
        <v>4330</v>
      </c>
      <c r="B710" s="6" t="s">
        <v>649</v>
      </c>
      <c r="C710" s="259">
        <v>640000</v>
      </c>
    </row>
    <row r="711" spans="1:3" ht="32.25" thickBot="1" x14ac:dyDescent="0.3">
      <c r="A711" s="23">
        <v>85205</v>
      </c>
      <c r="B711" s="5" t="s">
        <v>246</v>
      </c>
      <c r="C711" s="111">
        <f>C712</f>
        <v>2000</v>
      </c>
    </row>
    <row r="712" spans="1:3" x14ac:dyDescent="0.25">
      <c r="A712" s="37"/>
      <c r="B712" s="7" t="s">
        <v>494</v>
      </c>
      <c r="C712" s="260">
        <f>C713</f>
        <v>2000</v>
      </c>
    </row>
    <row r="713" spans="1:3" x14ac:dyDescent="0.25">
      <c r="A713" s="37"/>
      <c r="B713" s="7" t="s">
        <v>208</v>
      </c>
      <c r="C713" s="17">
        <f>C714</f>
        <v>2000</v>
      </c>
    </row>
    <row r="714" spans="1:3" x14ac:dyDescent="0.25">
      <c r="A714" s="37"/>
      <c r="B714" s="7" t="s">
        <v>247</v>
      </c>
      <c r="C714" s="17">
        <f>SUM(C715:C718)</f>
        <v>2000</v>
      </c>
    </row>
    <row r="715" spans="1:3" x14ac:dyDescent="0.25">
      <c r="A715" s="28">
        <v>4210</v>
      </c>
      <c r="B715" s="7" t="s">
        <v>128</v>
      </c>
      <c r="C715" s="17">
        <v>300</v>
      </c>
    </row>
    <row r="716" spans="1:3" x14ac:dyDescent="0.25">
      <c r="A716" s="28">
        <v>4300</v>
      </c>
      <c r="B716" s="7" t="s">
        <v>130</v>
      </c>
      <c r="C716" s="17">
        <v>1100</v>
      </c>
    </row>
    <row r="717" spans="1:3" x14ac:dyDescent="0.25">
      <c r="A717" s="28">
        <v>4410</v>
      </c>
      <c r="B717" s="7" t="s">
        <v>145</v>
      </c>
      <c r="C717" s="17">
        <v>100</v>
      </c>
    </row>
    <row r="718" spans="1:3" ht="33" customHeight="1" thickBot="1" x14ac:dyDescent="0.3">
      <c r="A718" s="28">
        <v>4700</v>
      </c>
      <c r="B718" s="7" t="s">
        <v>503</v>
      </c>
      <c r="C718" s="259">
        <v>500</v>
      </c>
    </row>
    <row r="719" spans="1:3" ht="40.5" customHeight="1" x14ac:dyDescent="0.25">
      <c r="A719" s="511">
        <v>85213</v>
      </c>
      <c r="B719" s="576" t="s">
        <v>249</v>
      </c>
      <c r="C719" s="516">
        <f>C721</f>
        <v>21300</v>
      </c>
    </row>
    <row r="720" spans="1:3" ht="47.25" customHeight="1" thickBot="1" x14ac:dyDescent="0.3">
      <c r="A720" s="512"/>
      <c r="B720" s="577"/>
      <c r="C720" s="557"/>
    </row>
    <row r="721" spans="1:3" x14ac:dyDescent="0.25">
      <c r="A721" s="335"/>
      <c r="B721" s="309" t="s">
        <v>494</v>
      </c>
      <c r="C721" s="17">
        <f>C722</f>
        <v>21300</v>
      </c>
    </row>
    <row r="722" spans="1:3" x14ac:dyDescent="0.25">
      <c r="A722" s="227"/>
      <c r="B722" s="324" t="s">
        <v>253</v>
      </c>
      <c r="C722" s="17">
        <f>C724</f>
        <v>21300</v>
      </c>
    </row>
    <row r="723" spans="1:3" x14ac:dyDescent="0.25">
      <c r="A723" s="28"/>
      <c r="B723" s="7" t="s">
        <v>210</v>
      </c>
      <c r="C723" s="17">
        <f>SUM(C724)</f>
        <v>21300</v>
      </c>
    </row>
    <row r="724" spans="1:3" ht="16.5" thickBot="1" x14ac:dyDescent="0.3">
      <c r="A724" s="29">
        <v>4130</v>
      </c>
      <c r="B724" s="6" t="s">
        <v>390</v>
      </c>
      <c r="C724" s="259">
        <v>21300</v>
      </c>
    </row>
    <row r="725" spans="1:3" ht="32.25" thickBot="1" x14ac:dyDescent="0.3">
      <c r="A725" s="23">
        <v>85214</v>
      </c>
      <c r="B725" s="5" t="s">
        <v>250</v>
      </c>
      <c r="C725" s="111">
        <f>C726</f>
        <v>169600</v>
      </c>
    </row>
    <row r="726" spans="1:3" x14ac:dyDescent="0.25">
      <c r="A726" s="28"/>
      <c r="B726" s="7" t="s">
        <v>494</v>
      </c>
      <c r="C726" s="260">
        <f>C727</f>
        <v>169600</v>
      </c>
    </row>
    <row r="727" spans="1:3" x14ac:dyDescent="0.25">
      <c r="A727" s="28"/>
      <c r="B727" s="7" t="s">
        <v>192</v>
      </c>
      <c r="C727" s="17">
        <f>C728</f>
        <v>169600</v>
      </c>
    </row>
    <row r="728" spans="1:3" x14ac:dyDescent="0.25">
      <c r="A728" s="487">
        <v>3110</v>
      </c>
      <c r="B728" s="287" t="s">
        <v>245</v>
      </c>
      <c r="C728" s="481">
        <v>169600</v>
      </c>
    </row>
    <row r="729" spans="1:3" ht="16.5" thickBot="1" x14ac:dyDescent="0.3">
      <c r="A729" s="82"/>
      <c r="B729" s="7"/>
      <c r="C729" s="486"/>
    </row>
    <row r="730" spans="1:3" ht="20.25" customHeight="1" thickBot="1" x14ac:dyDescent="0.3">
      <c r="A730" s="328">
        <v>85215</v>
      </c>
      <c r="B730" s="307" t="s">
        <v>251</v>
      </c>
      <c r="C730" s="111">
        <f>C731</f>
        <v>10000</v>
      </c>
    </row>
    <row r="731" spans="1:3" x14ac:dyDescent="0.25">
      <c r="A731" s="28"/>
      <c r="B731" s="7" t="s">
        <v>494</v>
      </c>
      <c r="C731" s="260">
        <f>C732</f>
        <v>10000</v>
      </c>
    </row>
    <row r="732" spans="1:3" x14ac:dyDescent="0.25">
      <c r="A732" s="28"/>
      <c r="B732" s="7" t="s">
        <v>192</v>
      </c>
      <c r="C732" s="17">
        <f>C733</f>
        <v>10000</v>
      </c>
    </row>
    <row r="733" spans="1:3" ht="16.5" thickBot="1" x14ac:dyDescent="0.3">
      <c r="A733" s="29">
        <v>3110</v>
      </c>
      <c r="B733" s="6" t="s">
        <v>245</v>
      </c>
      <c r="C733" s="259">
        <v>10000</v>
      </c>
    </row>
    <row r="734" spans="1:3" ht="16.5" thickBot="1" x14ac:dyDescent="0.3">
      <c r="A734" s="23">
        <v>85216</v>
      </c>
      <c r="B734" s="5" t="s">
        <v>81</v>
      </c>
      <c r="C734" s="111">
        <f>C735</f>
        <v>207400</v>
      </c>
    </row>
    <row r="735" spans="1:3" x14ac:dyDescent="0.25">
      <c r="A735" s="28"/>
      <c r="B735" s="7" t="s">
        <v>494</v>
      </c>
      <c r="C735" s="260">
        <f>C736</f>
        <v>207400</v>
      </c>
    </row>
    <row r="736" spans="1:3" x14ac:dyDescent="0.25">
      <c r="A736" s="28"/>
      <c r="B736" s="7" t="s">
        <v>176</v>
      </c>
      <c r="C736" s="17">
        <f>C737</f>
        <v>207400</v>
      </c>
    </row>
    <row r="737" spans="1:3" ht="16.5" thickBot="1" x14ac:dyDescent="0.3">
      <c r="A737" s="29">
        <v>3110</v>
      </c>
      <c r="B737" s="6" t="s">
        <v>245</v>
      </c>
      <c r="C737" s="244">
        <v>207400</v>
      </c>
    </row>
    <row r="738" spans="1:3" ht="16.5" thickBot="1" x14ac:dyDescent="0.3">
      <c r="A738" s="23">
        <v>85219</v>
      </c>
      <c r="B738" s="5" t="s">
        <v>252</v>
      </c>
      <c r="C738" s="111">
        <f>C739</f>
        <v>534697</v>
      </c>
    </row>
    <row r="739" spans="1:3" x14ac:dyDescent="0.25">
      <c r="A739" s="28"/>
      <c r="B739" s="7" t="s">
        <v>499</v>
      </c>
      <c r="C739" s="245">
        <f>+C740+C759</f>
        <v>534697</v>
      </c>
    </row>
    <row r="740" spans="1:3" x14ac:dyDescent="0.25">
      <c r="A740" s="28"/>
      <c r="B740" s="7" t="s">
        <v>253</v>
      </c>
      <c r="C740" s="17">
        <f>+C741+C747</f>
        <v>530597</v>
      </c>
    </row>
    <row r="741" spans="1:3" x14ac:dyDescent="0.25">
      <c r="A741" s="28"/>
      <c r="B741" s="7" t="s">
        <v>209</v>
      </c>
      <c r="C741" s="17">
        <f>SUM(C742:C746)</f>
        <v>457421</v>
      </c>
    </row>
    <row r="742" spans="1:3" x14ac:dyDescent="0.25">
      <c r="A742" s="28">
        <v>4010</v>
      </c>
      <c r="B742" s="7" t="s">
        <v>141</v>
      </c>
      <c r="C742" s="17">
        <v>351484</v>
      </c>
    </row>
    <row r="743" spans="1:3" x14ac:dyDescent="0.25">
      <c r="A743" s="28">
        <v>4040</v>
      </c>
      <c r="B743" s="7" t="s">
        <v>185</v>
      </c>
      <c r="C743" s="17">
        <v>27500</v>
      </c>
    </row>
    <row r="744" spans="1:3" x14ac:dyDescent="0.25">
      <c r="A744" s="28">
        <v>4110</v>
      </c>
      <c r="B744" s="7" t="s">
        <v>152</v>
      </c>
      <c r="C744" s="17">
        <v>63994</v>
      </c>
    </row>
    <row r="745" spans="1:3" x14ac:dyDescent="0.25">
      <c r="A745" s="28">
        <v>4120</v>
      </c>
      <c r="B745" s="7" t="s">
        <v>165</v>
      </c>
      <c r="C745" s="17">
        <v>9105</v>
      </c>
    </row>
    <row r="746" spans="1:3" x14ac:dyDescent="0.25">
      <c r="A746" s="28">
        <v>4170</v>
      </c>
      <c r="B746" s="7" t="s">
        <v>126</v>
      </c>
      <c r="C746" s="17">
        <v>5338</v>
      </c>
    </row>
    <row r="747" spans="1:3" x14ac:dyDescent="0.25">
      <c r="A747" s="28"/>
      <c r="B747" s="7" t="s">
        <v>210</v>
      </c>
      <c r="C747" s="17">
        <f>SUM(C748:C758)</f>
        <v>73176</v>
      </c>
    </row>
    <row r="748" spans="1:3" x14ac:dyDescent="0.25">
      <c r="A748" s="28">
        <v>4210</v>
      </c>
      <c r="B748" s="7" t="s">
        <v>128</v>
      </c>
      <c r="C748" s="17">
        <v>17000</v>
      </c>
    </row>
    <row r="749" spans="1:3" x14ac:dyDescent="0.25">
      <c r="A749" s="28">
        <v>4260</v>
      </c>
      <c r="B749" s="7" t="s">
        <v>153</v>
      </c>
      <c r="C749" s="17">
        <v>3600</v>
      </c>
    </row>
    <row r="750" spans="1:3" x14ac:dyDescent="0.25">
      <c r="A750" s="28">
        <v>4280</v>
      </c>
      <c r="B750" s="7" t="s">
        <v>189</v>
      </c>
      <c r="C750" s="17">
        <v>1200</v>
      </c>
    </row>
    <row r="751" spans="1:3" x14ac:dyDescent="0.25">
      <c r="A751" s="28">
        <v>4300</v>
      </c>
      <c r="B751" s="7" t="s">
        <v>130</v>
      </c>
      <c r="C751" s="17">
        <v>29000</v>
      </c>
    </row>
    <row r="752" spans="1:3" x14ac:dyDescent="0.25">
      <c r="A752" s="28">
        <v>4360</v>
      </c>
      <c r="B752" s="7" t="s">
        <v>190</v>
      </c>
      <c r="C752" s="17">
        <v>3000</v>
      </c>
    </row>
    <row r="753" spans="1:3" x14ac:dyDescent="0.25">
      <c r="A753" s="28">
        <v>4410</v>
      </c>
      <c r="B753" s="7" t="s">
        <v>145</v>
      </c>
      <c r="C753" s="17">
        <v>3500</v>
      </c>
    </row>
    <row r="754" spans="1:3" x14ac:dyDescent="0.25">
      <c r="A754" s="28">
        <v>4430</v>
      </c>
      <c r="B754" s="7" t="s">
        <v>157</v>
      </c>
      <c r="C754" s="17">
        <v>900</v>
      </c>
    </row>
    <row r="755" spans="1:3" x14ac:dyDescent="0.25">
      <c r="A755" s="28">
        <v>4440</v>
      </c>
      <c r="B755" s="7" t="s">
        <v>158</v>
      </c>
      <c r="C755" s="17">
        <v>7376</v>
      </c>
    </row>
    <row r="756" spans="1:3" x14ac:dyDescent="0.25">
      <c r="A756" s="28">
        <v>4480</v>
      </c>
      <c r="B756" s="7" t="s">
        <v>254</v>
      </c>
      <c r="C756" s="17">
        <v>600</v>
      </c>
    </row>
    <row r="757" spans="1:3" ht="31.15" customHeight="1" x14ac:dyDescent="0.25">
      <c r="A757" s="28">
        <v>4700</v>
      </c>
      <c r="B757" s="573" t="s">
        <v>391</v>
      </c>
      <c r="C757" s="564">
        <v>7000</v>
      </c>
    </row>
    <row r="758" spans="1:3" x14ac:dyDescent="0.25">
      <c r="A758" s="28"/>
      <c r="B758" s="573"/>
      <c r="C758" s="565"/>
    </row>
    <row r="759" spans="1:3" x14ac:dyDescent="0.25">
      <c r="A759" s="28"/>
      <c r="B759" s="7" t="s">
        <v>222</v>
      </c>
      <c r="C759" s="17">
        <f>C760+C761</f>
        <v>4100</v>
      </c>
    </row>
    <row r="760" spans="1:3" x14ac:dyDescent="0.25">
      <c r="A760" s="303">
        <v>3020</v>
      </c>
      <c r="B760" s="7" t="s">
        <v>159</v>
      </c>
      <c r="C760" s="17">
        <v>3000</v>
      </c>
    </row>
    <row r="761" spans="1:3" ht="16.5" thickBot="1" x14ac:dyDescent="0.3">
      <c r="A761" s="312">
        <v>3110</v>
      </c>
      <c r="B761" s="336" t="s">
        <v>245</v>
      </c>
      <c r="C761" s="329">
        <v>1100</v>
      </c>
    </row>
    <row r="762" spans="1:3" ht="16.5" thickBot="1" x14ac:dyDescent="0.3">
      <c r="A762" s="328">
        <v>85228</v>
      </c>
      <c r="B762" s="307" t="s">
        <v>85</v>
      </c>
      <c r="C762" s="111">
        <f>C763</f>
        <v>321000</v>
      </c>
    </row>
    <row r="763" spans="1:3" x14ac:dyDescent="0.25">
      <c r="A763" s="28"/>
      <c r="B763" s="7" t="s">
        <v>499</v>
      </c>
      <c r="C763" s="245">
        <f>+C764</f>
        <v>321000</v>
      </c>
    </row>
    <row r="764" spans="1:3" x14ac:dyDescent="0.25">
      <c r="A764" s="28"/>
      <c r="B764" s="7" t="s">
        <v>253</v>
      </c>
      <c r="C764" s="17">
        <f>+C765</f>
        <v>321000</v>
      </c>
    </row>
    <row r="765" spans="1:3" x14ac:dyDescent="0.25">
      <c r="A765" s="28"/>
      <c r="B765" s="7" t="s">
        <v>209</v>
      </c>
      <c r="C765" s="17">
        <f>SUM(C766:C768)</f>
        <v>321000</v>
      </c>
    </row>
    <row r="766" spans="1:3" x14ac:dyDescent="0.25">
      <c r="A766" s="28">
        <v>4110</v>
      </c>
      <c r="B766" s="7" t="s">
        <v>255</v>
      </c>
      <c r="C766" s="17">
        <v>49013</v>
      </c>
    </row>
    <row r="767" spans="1:3" x14ac:dyDescent="0.25">
      <c r="A767" s="28">
        <v>4120</v>
      </c>
      <c r="B767" s="7" t="s">
        <v>165</v>
      </c>
      <c r="C767" s="17">
        <v>6504</v>
      </c>
    </row>
    <row r="768" spans="1:3" ht="16.5" thickBot="1" x14ac:dyDescent="0.3">
      <c r="A768" s="28">
        <v>4170</v>
      </c>
      <c r="B768" s="7" t="s">
        <v>217</v>
      </c>
      <c r="C768" s="17">
        <v>265483</v>
      </c>
    </row>
    <row r="769" spans="1:17" s="51" customFormat="1" ht="16.5" thickBot="1" x14ac:dyDescent="0.3">
      <c r="A769" s="38">
        <v>85230</v>
      </c>
      <c r="B769" s="288" t="s">
        <v>257</v>
      </c>
      <c r="C769" s="111">
        <f>C770</f>
        <v>40000</v>
      </c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50"/>
    </row>
    <row r="770" spans="1:17" x14ac:dyDescent="0.25">
      <c r="A770" s="37"/>
      <c r="B770" s="7" t="s">
        <v>504</v>
      </c>
      <c r="C770" s="88">
        <f>C771</f>
        <v>40000</v>
      </c>
    </row>
    <row r="771" spans="1:17" x14ac:dyDescent="0.25">
      <c r="A771" s="37"/>
      <c r="B771" s="7" t="s">
        <v>259</v>
      </c>
      <c r="C771" s="17">
        <f>C772</f>
        <v>40000</v>
      </c>
    </row>
    <row r="772" spans="1:17" ht="16.5" thickBot="1" x14ac:dyDescent="0.3">
      <c r="A772" s="447">
        <v>3110</v>
      </c>
      <c r="B772" s="7" t="s">
        <v>245</v>
      </c>
      <c r="C772" s="244">
        <v>40000</v>
      </c>
    </row>
    <row r="773" spans="1:17" ht="16.5" thickBot="1" x14ac:dyDescent="0.3">
      <c r="A773" s="328">
        <v>85295</v>
      </c>
      <c r="B773" s="307" t="s">
        <v>87</v>
      </c>
      <c r="C773" s="111">
        <f>C774</f>
        <v>27000</v>
      </c>
    </row>
    <row r="774" spans="1:17" x14ac:dyDescent="0.25">
      <c r="A774" s="28"/>
      <c r="B774" s="7" t="s">
        <v>494</v>
      </c>
      <c r="C774" s="245">
        <f>SUM(C775)</f>
        <v>27000</v>
      </c>
    </row>
    <row r="775" spans="1:17" x14ac:dyDescent="0.25">
      <c r="A775" s="120"/>
      <c r="B775" s="7" t="s">
        <v>253</v>
      </c>
      <c r="C775" s="17">
        <f>SUM(C776)</f>
        <v>27000</v>
      </c>
    </row>
    <row r="776" spans="1:17" x14ac:dyDescent="0.25">
      <c r="A776" s="28"/>
      <c r="B776" s="7" t="s">
        <v>239</v>
      </c>
      <c r="C776" s="17">
        <f>C777</f>
        <v>27000</v>
      </c>
    </row>
    <row r="777" spans="1:17" ht="16.5" thickBot="1" x14ac:dyDescent="0.3">
      <c r="A777" s="29">
        <v>4330</v>
      </c>
      <c r="B777" s="6" t="s">
        <v>475</v>
      </c>
      <c r="C777" s="87">
        <v>27000</v>
      </c>
    </row>
    <row r="778" spans="1:17" ht="22.5" customHeight="1" thickBot="1" x14ac:dyDescent="0.3">
      <c r="A778" s="399">
        <v>854</v>
      </c>
      <c r="B778" s="93" t="s">
        <v>476</v>
      </c>
      <c r="C778" s="68">
        <f>+C779+C794+C798</f>
        <v>487181</v>
      </c>
    </row>
    <row r="779" spans="1:17" s="39" customFormat="1" ht="16.5" thickBot="1" x14ac:dyDescent="0.3">
      <c r="A779" s="128">
        <v>85401</v>
      </c>
      <c r="B779" s="136" t="s">
        <v>477</v>
      </c>
      <c r="C779" s="68">
        <f>C780</f>
        <v>435181</v>
      </c>
    </row>
    <row r="780" spans="1:17" x14ac:dyDescent="0.25">
      <c r="A780" s="124"/>
      <c r="B780" s="127" t="s">
        <v>494</v>
      </c>
      <c r="C780" s="62">
        <f>C781+C792</f>
        <v>435181</v>
      </c>
    </row>
    <row r="781" spans="1:17" x14ac:dyDescent="0.25">
      <c r="A781" s="124"/>
      <c r="B781" s="127" t="s">
        <v>478</v>
      </c>
      <c r="C781" s="63">
        <f>C782+C787</f>
        <v>415993</v>
      </c>
    </row>
    <row r="782" spans="1:17" x14ac:dyDescent="0.25">
      <c r="A782" s="124"/>
      <c r="B782" s="127" t="s">
        <v>479</v>
      </c>
      <c r="C782" s="63">
        <f>C783+C784+C785+C786</f>
        <v>371399</v>
      </c>
    </row>
    <row r="783" spans="1:17" x14ac:dyDescent="0.25">
      <c r="A783" s="124">
        <v>4010</v>
      </c>
      <c r="B783" s="127" t="s">
        <v>441</v>
      </c>
      <c r="C783" s="63">
        <v>290842</v>
      </c>
    </row>
    <row r="784" spans="1:17" x14ac:dyDescent="0.25">
      <c r="A784" s="124">
        <v>4040</v>
      </c>
      <c r="B784" s="127" t="s">
        <v>480</v>
      </c>
      <c r="C784" s="63">
        <v>16563</v>
      </c>
    </row>
    <row r="785" spans="1:3" x14ac:dyDescent="0.25">
      <c r="A785" s="124">
        <v>4110</v>
      </c>
      <c r="B785" s="127" t="s">
        <v>481</v>
      </c>
      <c r="C785" s="63">
        <v>55989</v>
      </c>
    </row>
    <row r="786" spans="1:3" x14ac:dyDescent="0.25">
      <c r="A786" s="124">
        <v>4120</v>
      </c>
      <c r="B786" s="127" t="s">
        <v>482</v>
      </c>
      <c r="C786" s="63">
        <v>8005</v>
      </c>
    </row>
    <row r="787" spans="1:3" x14ac:dyDescent="0.25">
      <c r="A787" s="124"/>
      <c r="B787" s="127" t="s">
        <v>134</v>
      </c>
      <c r="C787" s="63">
        <f>SUM(C788:C791)</f>
        <v>44594</v>
      </c>
    </row>
    <row r="788" spans="1:3" x14ac:dyDescent="0.25">
      <c r="A788" s="124">
        <v>4210</v>
      </c>
      <c r="B788" s="127" t="s">
        <v>483</v>
      </c>
      <c r="C788" s="63">
        <v>11500</v>
      </c>
    </row>
    <row r="789" spans="1:3" x14ac:dyDescent="0.25">
      <c r="A789" s="124">
        <v>4240</v>
      </c>
      <c r="B789" s="127" t="s">
        <v>484</v>
      </c>
      <c r="C789" s="63">
        <v>5000</v>
      </c>
    </row>
    <row r="790" spans="1:3" x14ac:dyDescent="0.25">
      <c r="A790" s="124">
        <v>4300</v>
      </c>
      <c r="B790" s="127" t="s">
        <v>485</v>
      </c>
      <c r="C790" s="63">
        <v>5700</v>
      </c>
    </row>
    <row r="791" spans="1:3" x14ac:dyDescent="0.25">
      <c r="A791" s="124">
        <v>4440</v>
      </c>
      <c r="B791" s="127" t="s">
        <v>486</v>
      </c>
      <c r="C791" s="63">
        <v>22394</v>
      </c>
    </row>
    <row r="792" spans="1:3" x14ac:dyDescent="0.25">
      <c r="A792" s="124"/>
      <c r="B792" s="127" t="s">
        <v>228</v>
      </c>
      <c r="C792" s="63">
        <f>C793</f>
        <v>19188</v>
      </c>
    </row>
    <row r="793" spans="1:3" ht="16.5" thickBot="1" x14ac:dyDescent="0.3">
      <c r="A793" s="123">
        <v>3020</v>
      </c>
      <c r="B793" s="126" t="s">
        <v>593</v>
      </c>
      <c r="C793" s="65">
        <v>19188</v>
      </c>
    </row>
    <row r="794" spans="1:3" s="39" customFormat="1" ht="21" customHeight="1" thickBot="1" x14ac:dyDescent="0.3">
      <c r="A794" s="128">
        <v>85415</v>
      </c>
      <c r="B794" s="136" t="s">
        <v>487</v>
      </c>
      <c r="C794" s="144">
        <f>C795</f>
        <v>40000</v>
      </c>
    </row>
    <row r="795" spans="1:3" x14ac:dyDescent="0.25">
      <c r="A795" s="122"/>
      <c r="B795" s="127" t="s">
        <v>494</v>
      </c>
      <c r="C795" s="62">
        <f>C796</f>
        <v>40000</v>
      </c>
    </row>
    <row r="796" spans="1:3" x14ac:dyDescent="0.25">
      <c r="A796" s="122"/>
      <c r="B796" s="127" t="s">
        <v>176</v>
      </c>
      <c r="C796" s="63">
        <f>C797</f>
        <v>40000</v>
      </c>
    </row>
    <row r="797" spans="1:3" ht="16.5" thickBot="1" x14ac:dyDescent="0.3">
      <c r="A797" s="123">
        <v>3260</v>
      </c>
      <c r="B797" s="126" t="s">
        <v>488</v>
      </c>
      <c r="C797" s="65">
        <v>40000</v>
      </c>
    </row>
    <row r="798" spans="1:3" ht="32.25" thickBot="1" x14ac:dyDescent="0.3">
      <c r="A798" s="128">
        <v>85416</v>
      </c>
      <c r="B798" s="136" t="s">
        <v>489</v>
      </c>
      <c r="C798" s="144">
        <f>C799</f>
        <v>12000</v>
      </c>
    </row>
    <row r="799" spans="1:3" x14ac:dyDescent="0.25">
      <c r="A799" s="124"/>
      <c r="B799" s="127" t="s">
        <v>504</v>
      </c>
      <c r="C799" s="63">
        <f>C800</f>
        <v>12000</v>
      </c>
    </row>
    <row r="800" spans="1:3" x14ac:dyDescent="0.25">
      <c r="A800" s="124"/>
      <c r="B800" s="127" t="s">
        <v>192</v>
      </c>
      <c r="C800" s="63">
        <f>C801</f>
        <v>12000</v>
      </c>
    </row>
    <row r="801" spans="1:4" ht="16.5" thickBot="1" x14ac:dyDescent="0.3">
      <c r="A801" s="327">
        <v>3240</v>
      </c>
      <c r="B801" s="325" t="s">
        <v>490</v>
      </c>
      <c r="C801" s="65">
        <v>12000</v>
      </c>
    </row>
    <row r="802" spans="1:4" ht="16.5" thickBot="1" x14ac:dyDescent="0.3">
      <c r="A802" s="400">
        <v>855</v>
      </c>
      <c r="B802" s="307" t="s">
        <v>88</v>
      </c>
      <c r="C802" s="78">
        <f>C803+C827+C854+C889+C873</f>
        <v>12753834</v>
      </c>
      <c r="D802" s="48"/>
    </row>
    <row r="803" spans="1:4" ht="16.5" thickBot="1" x14ac:dyDescent="0.3">
      <c r="A803" s="23">
        <v>85501</v>
      </c>
      <c r="B803" s="5" t="s">
        <v>260</v>
      </c>
      <c r="C803" s="111">
        <f>C804</f>
        <v>7354084</v>
      </c>
    </row>
    <row r="804" spans="1:4" x14ac:dyDescent="0.25">
      <c r="A804" s="80"/>
      <c r="B804" s="139" t="s">
        <v>494</v>
      </c>
      <c r="C804" s="263">
        <f>+C805+C825</f>
        <v>7354084</v>
      </c>
    </row>
    <row r="805" spans="1:4" x14ac:dyDescent="0.25">
      <c r="A805" s="80"/>
      <c r="B805" s="140" t="s">
        <v>208</v>
      </c>
      <c r="C805" s="18">
        <f>+C806+C812</f>
        <v>319214</v>
      </c>
    </row>
    <row r="806" spans="1:4" x14ac:dyDescent="0.25">
      <c r="A806" s="80"/>
      <c r="B806" s="140" t="s">
        <v>209</v>
      </c>
      <c r="C806" s="18">
        <f>SUM(C807:C811)</f>
        <v>255961</v>
      </c>
    </row>
    <row r="807" spans="1:4" x14ac:dyDescent="0.25">
      <c r="A807" s="79">
        <v>4010</v>
      </c>
      <c r="B807" s="140" t="s">
        <v>141</v>
      </c>
      <c r="C807" s="18">
        <v>196228</v>
      </c>
    </row>
    <row r="808" spans="1:4" x14ac:dyDescent="0.25">
      <c r="A808" s="79">
        <v>4040</v>
      </c>
      <c r="B808" s="140" t="s">
        <v>185</v>
      </c>
      <c r="C808" s="18">
        <v>13200</v>
      </c>
    </row>
    <row r="809" spans="1:4" x14ac:dyDescent="0.25">
      <c r="A809" s="79">
        <v>4110</v>
      </c>
      <c r="B809" s="140" t="s">
        <v>255</v>
      </c>
      <c r="C809" s="18">
        <v>36064</v>
      </c>
    </row>
    <row r="810" spans="1:4" ht="22.5" customHeight="1" x14ac:dyDescent="0.25">
      <c r="A810" s="79">
        <v>4120</v>
      </c>
      <c r="B810" s="140" t="s">
        <v>165</v>
      </c>
      <c r="C810" s="18">
        <v>5131</v>
      </c>
    </row>
    <row r="811" spans="1:4" x14ac:dyDescent="0.25">
      <c r="A811" s="79">
        <v>4170</v>
      </c>
      <c r="B811" s="140" t="s">
        <v>217</v>
      </c>
      <c r="C811" s="18">
        <v>5338</v>
      </c>
    </row>
    <row r="812" spans="1:4" x14ac:dyDescent="0.25">
      <c r="A812" s="79"/>
      <c r="B812" s="140" t="s">
        <v>239</v>
      </c>
      <c r="C812" s="18">
        <f>SUM(C813:C824)</f>
        <v>63253</v>
      </c>
    </row>
    <row r="813" spans="1:4" ht="78.75" x14ac:dyDescent="0.25">
      <c r="A813" s="79">
        <v>2910</v>
      </c>
      <c r="B813" s="388" t="s">
        <v>731</v>
      </c>
      <c r="C813" s="18">
        <v>5000</v>
      </c>
    </row>
    <row r="814" spans="1:4" ht="78.75" x14ac:dyDescent="0.25">
      <c r="A814" s="79">
        <v>4560</v>
      </c>
      <c r="B814" s="388" t="s">
        <v>732</v>
      </c>
      <c r="C814" s="18">
        <v>3000</v>
      </c>
    </row>
    <row r="815" spans="1:4" x14ac:dyDescent="0.25">
      <c r="A815" s="152">
        <v>4210</v>
      </c>
      <c r="B815" s="140" t="s">
        <v>128</v>
      </c>
      <c r="C815" s="18">
        <v>15000</v>
      </c>
    </row>
    <row r="816" spans="1:4" x14ac:dyDescent="0.25">
      <c r="A816" s="152">
        <v>4260</v>
      </c>
      <c r="B816" s="140" t="s">
        <v>153</v>
      </c>
      <c r="C816" s="18">
        <v>2400</v>
      </c>
    </row>
    <row r="817" spans="1:15" x14ac:dyDescent="0.25">
      <c r="A817" s="152">
        <v>4280</v>
      </c>
      <c r="B817" s="140" t="s">
        <v>154</v>
      </c>
      <c r="C817" s="18">
        <v>700</v>
      </c>
    </row>
    <row r="818" spans="1:15" x14ac:dyDescent="0.25">
      <c r="A818" s="152">
        <v>4300</v>
      </c>
      <c r="B818" s="140" t="s">
        <v>130</v>
      </c>
      <c r="C818" s="18">
        <v>27000</v>
      </c>
    </row>
    <row r="819" spans="1:15" x14ac:dyDescent="0.25">
      <c r="A819" s="152">
        <v>4360</v>
      </c>
      <c r="B819" s="140" t="s">
        <v>190</v>
      </c>
      <c r="C819" s="18">
        <v>1500</v>
      </c>
    </row>
    <row r="820" spans="1:15" x14ac:dyDescent="0.25">
      <c r="A820" s="152">
        <v>4410</v>
      </c>
      <c r="B820" s="140" t="s">
        <v>145</v>
      </c>
      <c r="C820" s="18">
        <v>200</v>
      </c>
    </row>
    <row r="821" spans="1:15" x14ac:dyDescent="0.25">
      <c r="A821" s="152">
        <v>4430</v>
      </c>
      <c r="B821" s="140" t="s">
        <v>157</v>
      </c>
      <c r="C821" s="18">
        <v>150</v>
      </c>
    </row>
    <row r="822" spans="1:15" x14ac:dyDescent="0.25">
      <c r="A822" s="522">
        <v>4700</v>
      </c>
      <c r="B822" s="140" t="s">
        <v>261</v>
      </c>
      <c r="C822" s="589">
        <v>4000</v>
      </c>
    </row>
    <row r="823" spans="1:15" x14ac:dyDescent="0.25">
      <c r="A823" s="522"/>
      <c r="B823" s="140" t="s">
        <v>248</v>
      </c>
      <c r="C823" s="590"/>
    </row>
    <row r="824" spans="1:15" x14ac:dyDescent="0.25">
      <c r="A824" s="152">
        <v>4440</v>
      </c>
      <c r="B824" s="140" t="s">
        <v>256</v>
      </c>
      <c r="C824" s="18">
        <v>4303</v>
      </c>
    </row>
    <row r="825" spans="1:15" x14ac:dyDescent="0.25">
      <c r="A825" s="230"/>
      <c r="B825" s="140" t="s">
        <v>176</v>
      </c>
      <c r="C825" s="18">
        <f>C826</f>
        <v>7034870</v>
      </c>
    </row>
    <row r="826" spans="1:15" ht="16.5" thickBot="1" x14ac:dyDescent="0.3">
      <c r="A826" s="153">
        <v>3110</v>
      </c>
      <c r="B826" s="141" t="s">
        <v>245</v>
      </c>
      <c r="C826" s="19">
        <v>7034870</v>
      </c>
    </row>
    <row r="827" spans="1:15" s="46" customFormat="1" ht="48" thickBot="1" x14ac:dyDescent="0.3">
      <c r="A827" s="9">
        <v>85502</v>
      </c>
      <c r="B827" s="154" t="s">
        <v>301</v>
      </c>
      <c r="C827" s="111">
        <f>C828</f>
        <v>4493524</v>
      </c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</row>
    <row r="828" spans="1:15" x14ac:dyDescent="0.25">
      <c r="A828" s="83"/>
      <c r="B828" s="139" t="s">
        <v>494</v>
      </c>
      <c r="C828" s="156">
        <f>+C829+C850</f>
        <v>4493524</v>
      </c>
    </row>
    <row r="829" spans="1:15" x14ac:dyDescent="0.25">
      <c r="A829" s="231"/>
      <c r="B829" s="140" t="s">
        <v>208</v>
      </c>
      <c r="C829" s="18">
        <f>+C830+C837</f>
        <v>476210</v>
      </c>
    </row>
    <row r="830" spans="1:15" x14ac:dyDescent="0.25">
      <c r="A830" s="231"/>
      <c r="B830" s="140" t="s">
        <v>209</v>
      </c>
      <c r="C830" s="18">
        <f>SUM(C831:C836)</f>
        <v>412957</v>
      </c>
    </row>
    <row r="831" spans="1:15" x14ac:dyDescent="0.25">
      <c r="A831" s="231">
        <v>4010</v>
      </c>
      <c r="B831" s="140" t="s">
        <v>141</v>
      </c>
      <c r="C831" s="18">
        <v>196228</v>
      </c>
    </row>
    <row r="832" spans="1:15" x14ac:dyDescent="0.25">
      <c r="A832" s="231">
        <v>4010</v>
      </c>
      <c r="B832" s="7" t="s">
        <v>652</v>
      </c>
      <c r="C832" s="426">
        <v>6996</v>
      </c>
    </row>
    <row r="833" spans="1:3" x14ac:dyDescent="0.25">
      <c r="A833" s="231">
        <v>4040</v>
      </c>
      <c r="B833" s="140" t="s">
        <v>185</v>
      </c>
      <c r="C833" s="18">
        <v>13200</v>
      </c>
    </row>
    <row r="834" spans="1:3" x14ac:dyDescent="0.25">
      <c r="A834" s="231">
        <v>4110</v>
      </c>
      <c r="B834" s="140" t="s">
        <v>255</v>
      </c>
      <c r="C834" s="18">
        <v>186064</v>
      </c>
    </row>
    <row r="835" spans="1:3" x14ac:dyDescent="0.25">
      <c r="A835" s="231">
        <v>4120</v>
      </c>
      <c r="B835" s="140" t="s">
        <v>165</v>
      </c>
      <c r="C835" s="18">
        <v>5131</v>
      </c>
    </row>
    <row r="836" spans="1:3" x14ac:dyDescent="0.25">
      <c r="A836" s="231">
        <v>4170</v>
      </c>
      <c r="B836" s="140" t="s">
        <v>217</v>
      </c>
      <c r="C836" s="18">
        <v>5338</v>
      </c>
    </row>
    <row r="837" spans="1:3" x14ac:dyDescent="0.25">
      <c r="A837" s="230"/>
      <c r="B837" s="140" t="s">
        <v>239</v>
      </c>
      <c r="C837" s="18">
        <f>SUM(C838:C849)</f>
        <v>63253</v>
      </c>
    </row>
    <row r="838" spans="1:3" ht="78.75" x14ac:dyDescent="0.25">
      <c r="A838" s="84">
        <v>2910</v>
      </c>
      <c r="B838" s="394" t="s">
        <v>734</v>
      </c>
      <c r="C838" s="18">
        <v>5000</v>
      </c>
    </row>
    <row r="839" spans="1:3" ht="78.75" x14ac:dyDescent="0.25">
      <c r="A839" s="84">
        <v>4560</v>
      </c>
      <c r="B839" s="394" t="s">
        <v>733</v>
      </c>
      <c r="C839" s="18">
        <v>3000</v>
      </c>
    </row>
    <row r="840" spans="1:3" x14ac:dyDescent="0.25">
      <c r="A840" s="152">
        <v>4210</v>
      </c>
      <c r="B840" s="140" t="s">
        <v>128</v>
      </c>
      <c r="C840" s="18">
        <v>15000</v>
      </c>
    </row>
    <row r="841" spans="1:3" x14ac:dyDescent="0.25">
      <c r="A841" s="152">
        <v>4260</v>
      </c>
      <c r="B841" s="140" t="s">
        <v>153</v>
      </c>
      <c r="C841" s="18">
        <v>2400</v>
      </c>
    </row>
    <row r="842" spans="1:3" x14ac:dyDescent="0.25">
      <c r="A842" s="152">
        <v>4280</v>
      </c>
      <c r="B842" s="140" t="s">
        <v>154</v>
      </c>
      <c r="C842" s="18">
        <v>700</v>
      </c>
    </row>
    <row r="843" spans="1:3" x14ac:dyDescent="0.25">
      <c r="A843" s="152">
        <v>4300</v>
      </c>
      <c r="B843" s="140" t="s">
        <v>130</v>
      </c>
      <c r="C843" s="18">
        <v>27000</v>
      </c>
    </row>
    <row r="844" spans="1:3" x14ac:dyDescent="0.25">
      <c r="A844" s="152">
        <v>4360</v>
      </c>
      <c r="B844" s="140" t="s">
        <v>190</v>
      </c>
      <c r="C844" s="18">
        <v>1500</v>
      </c>
    </row>
    <row r="845" spans="1:3" x14ac:dyDescent="0.25">
      <c r="A845" s="152">
        <v>4410</v>
      </c>
      <c r="B845" s="140" t="s">
        <v>145</v>
      </c>
      <c r="C845" s="18">
        <v>200</v>
      </c>
    </row>
    <row r="846" spans="1:3" x14ac:dyDescent="0.25">
      <c r="A846" s="152">
        <v>4430</v>
      </c>
      <c r="B846" s="140" t="s">
        <v>157</v>
      </c>
      <c r="C846" s="18">
        <v>150</v>
      </c>
    </row>
    <row r="847" spans="1:3" x14ac:dyDescent="0.25">
      <c r="A847" s="152">
        <v>4440</v>
      </c>
      <c r="B847" s="140" t="s">
        <v>394</v>
      </c>
      <c r="C847" s="18">
        <v>4303</v>
      </c>
    </row>
    <row r="848" spans="1:3" x14ac:dyDescent="0.25">
      <c r="A848" s="152">
        <v>4700</v>
      </c>
      <c r="B848" s="388" t="s">
        <v>261</v>
      </c>
      <c r="C848" s="591">
        <v>4000</v>
      </c>
    </row>
    <row r="849" spans="1:3" x14ac:dyDescent="0.25">
      <c r="A849" s="152"/>
      <c r="B849" s="388" t="s">
        <v>248</v>
      </c>
      <c r="C849" s="592"/>
    </row>
    <row r="850" spans="1:3" x14ac:dyDescent="0.25">
      <c r="A850" s="155"/>
      <c r="B850" s="140" t="s">
        <v>392</v>
      </c>
      <c r="C850" s="18">
        <f>C851</f>
        <v>4017314</v>
      </c>
    </row>
    <row r="851" spans="1:3" x14ac:dyDescent="0.25">
      <c r="A851" s="337">
        <v>3110</v>
      </c>
      <c r="B851" s="226" t="s">
        <v>650</v>
      </c>
      <c r="C851" s="18">
        <f>C852+C853</f>
        <v>4017314</v>
      </c>
    </row>
    <row r="852" spans="1:3" x14ac:dyDescent="0.25">
      <c r="A852" s="337"/>
      <c r="B852" s="226" t="s">
        <v>651</v>
      </c>
      <c r="C852" s="18">
        <v>3791114</v>
      </c>
    </row>
    <row r="853" spans="1:3" x14ac:dyDescent="0.25">
      <c r="A853" s="337"/>
      <c r="B853" s="226" t="s">
        <v>653</v>
      </c>
      <c r="C853" s="18">
        <v>226200</v>
      </c>
    </row>
    <row r="854" spans="1:3" ht="31.5" customHeight="1" thickBot="1" x14ac:dyDescent="0.3">
      <c r="A854" s="328">
        <v>85504</v>
      </c>
      <c r="B854" s="338" t="s">
        <v>395</v>
      </c>
      <c r="C854" s="339">
        <f>C855</f>
        <v>603179</v>
      </c>
    </row>
    <row r="855" spans="1:3" x14ac:dyDescent="0.25">
      <c r="A855" s="37"/>
      <c r="B855" s="7" t="s">
        <v>494</v>
      </c>
      <c r="C855" s="145">
        <f>+C856+C870</f>
        <v>603179</v>
      </c>
    </row>
    <row r="856" spans="1:3" x14ac:dyDescent="0.25">
      <c r="A856" s="37"/>
      <c r="B856" s="7" t="s">
        <v>253</v>
      </c>
      <c r="C856" s="146">
        <f>+C857+C862</f>
        <v>309929</v>
      </c>
    </row>
    <row r="857" spans="1:3" x14ac:dyDescent="0.25">
      <c r="A857" s="37"/>
      <c r="B857" s="7" t="s">
        <v>209</v>
      </c>
      <c r="C857" s="146">
        <f>SUM(C858:C861)</f>
        <v>45029</v>
      </c>
    </row>
    <row r="858" spans="1:3" x14ac:dyDescent="0.25">
      <c r="A858" s="261">
        <v>4010</v>
      </c>
      <c r="B858" s="7" t="s">
        <v>141</v>
      </c>
      <c r="C858" s="146">
        <v>35041</v>
      </c>
    </row>
    <row r="859" spans="1:3" x14ac:dyDescent="0.25">
      <c r="A859" s="303">
        <v>4040</v>
      </c>
      <c r="B859" s="7" t="s">
        <v>185</v>
      </c>
      <c r="C859" s="146">
        <v>2142</v>
      </c>
    </row>
    <row r="860" spans="1:3" x14ac:dyDescent="0.25">
      <c r="A860" s="261">
        <v>4110</v>
      </c>
      <c r="B860" s="7" t="s">
        <v>255</v>
      </c>
      <c r="C860" s="146">
        <v>6868</v>
      </c>
    </row>
    <row r="861" spans="1:3" x14ac:dyDescent="0.25">
      <c r="A861" s="261">
        <v>4120</v>
      </c>
      <c r="B861" s="7" t="s">
        <v>165</v>
      </c>
      <c r="C861" s="146">
        <v>978</v>
      </c>
    </row>
    <row r="862" spans="1:3" ht="31.5" x14ac:dyDescent="0.25">
      <c r="A862" s="261"/>
      <c r="B862" s="8" t="s">
        <v>396</v>
      </c>
      <c r="C862" s="146">
        <f>SUM(C863:C869)</f>
        <v>264900</v>
      </c>
    </row>
    <row r="863" spans="1:3" x14ac:dyDescent="0.25">
      <c r="A863" s="261">
        <v>4210</v>
      </c>
      <c r="B863" s="7" t="s">
        <v>389</v>
      </c>
      <c r="C863" s="146">
        <v>300</v>
      </c>
    </row>
    <row r="864" spans="1:3" x14ac:dyDescent="0.25">
      <c r="A864" s="261">
        <v>4280</v>
      </c>
      <c r="B864" s="7" t="s">
        <v>154</v>
      </c>
      <c r="C864" s="146">
        <v>170</v>
      </c>
    </row>
    <row r="865" spans="1:4" x14ac:dyDescent="0.25">
      <c r="A865" s="261">
        <v>4300</v>
      </c>
      <c r="B865" s="7" t="s">
        <v>130</v>
      </c>
      <c r="C865" s="146">
        <v>700</v>
      </c>
    </row>
    <row r="866" spans="1:4" x14ac:dyDescent="0.25">
      <c r="A866" s="261">
        <v>4410</v>
      </c>
      <c r="B866" s="7" t="s">
        <v>145</v>
      </c>
      <c r="C866" s="146">
        <v>1000</v>
      </c>
    </row>
    <row r="867" spans="1:4" x14ac:dyDescent="0.25">
      <c r="A867" s="261">
        <v>4330</v>
      </c>
      <c r="B867" s="7" t="s">
        <v>397</v>
      </c>
      <c r="C867" s="146">
        <v>260000</v>
      </c>
    </row>
    <row r="868" spans="1:4" x14ac:dyDescent="0.25">
      <c r="A868" s="261">
        <v>4440</v>
      </c>
      <c r="B868" s="7" t="s">
        <v>256</v>
      </c>
      <c r="C868" s="146">
        <v>1230</v>
      </c>
    </row>
    <row r="869" spans="1:4" ht="31.5" x14ac:dyDescent="0.25">
      <c r="A869" s="261">
        <v>4700</v>
      </c>
      <c r="B869" s="7" t="s">
        <v>398</v>
      </c>
      <c r="C869" s="161">
        <v>1500</v>
      </c>
    </row>
    <row r="870" spans="1:4" x14ac:dyDescent="0.25">
      <c r="A870" s="261"/>
      <c r="B870" s="7" t="s">
        <v>176</v>
      </c>
      <c r="C870" s="161">
        <f>C871+C872</f>
        <v>293250</v>
      </c>
    </row>
    <row r="871" spans="1:4" ht="16.5" thickBot="1" x14ac:dyDescent="0.3">
      <c r="A871" s="261">
        <v>3020</v>
      </c>
      <c r="B871" s="7" t="s">
        <v>399</v>
      </c>
      <c r="C871" s="162">
        <v>500</v>
      </c>
      <c r="D871" s="42"/>
    </row>
    <row r="872" spans="1:4" x14ac:dyDescent="0.25">
      <c r="A872" s="383">
        <v>3110</v>
      </c>
      <c r="B872" s="7" t="s">
        <v>654</v>
      </c>
      <c r="C872" s="395">
        <v>292750</v>
      </c>
      <c r="D872" s="42"/>
    </row>
    <row r="873" spans="1:4" x14ac:dyDescent="0.25">
      <c r="A873" s="356">
        <v>85506</v>
      </c>
      <c r="B873" s="397" t="s">
        <v>629</v>
      </c>
      <c r="C873" s="398">
        <f>C874</f>
        <v>288747</v>
      </c>
      <c r="D873" s="42"/>
    </row>
    <row r="874" spans="1:4" x14ac:dyDescent="0.25">
      <c r="A874" s="464"/>
      <c r="B874" s="7" t="s">
        <v>494</v>
      </c>
      <c r="C874" s="411">
        <f>C875</f>
        <v>288747</v>
      </c>
      <c r="D874" s="42"/>
    </row>
    <row r="875" spans="1:4" x14ac:dyDescent="0.25">
      <c r="A875" s="465"/>
      <c r="B875" s="7" t="s">
        <v>253</v>
      </c>
      <c r="C875" s="411">
        <f>C876+C880</f>
        <v>288747</v>
      </c>
      <c r="D875" s="42"/>
    </row>
    <row r="876" spans="1:4" x14ac:dyDescent="0.25">
      <c r="A876" s="465"/>
      <c r="B876" s="467" t="s">
        <v>209</v>
      </c>
      <c r="C876" s="411">
        <f>C877+C878+C879</f>
        <v>235600</v>
      </c>
      <c r="D876" s="42"/>
    </row>
    <row r="877" spans="1:4" x14ac:dyDescent="0.25">
      <c r="A877" s="383">
        <v>4010</v>
      </c>
      <c r="B877" s="7" t="s">
        <v>657</v>
      </c>
      <c r="C877" s="396">
        <v>197071</v>
      </c>
      <c r="D877" s="42"/>
    </row>
    <row r="878" spans="1:4" x14ac:dyDescent="0.25">
      <c r="A878" s="383">
        <v>4110</v>
      </c>
      <c r="B878" s="7" t="s">
        <v>273</v>
      </c>
      <c r="C878" s="395">
        <v>33700</v>
      </c>
      <c r="D878" s="42"/>
    </row>
    <row r="879" spans="1:4" x14ac:dyDescent="0.25">
      <c r="A879" s="383">
        <v>4120</v>
      </c>
      <c r="B879" s="7" t="s">
        <v>658</v>
      </c>
      <c r="C879" s="395">
        <v>4829</v>
      </c>
      <c r="D879" s="42"/>
    </row>
    <row r="880" spans="1:4" ht="18.75" customHeight="1" x14ac:dyDescent="0.25">
      <c r="A880" s="390"/>
      <c r="B880" s="8" t="s">
        <v>396</v>
      </c>
      <c r="C880" s="395">
        <f>C881+C882+C883+C884+C885+C886+C887+C888</f>
        <v>53147</v>
      </c>
      <c r="D880" s="42"/>
    </row>
    <row r="881" spans="1:16" x14ac:dyDescent="0.25">
      <c r="A881" s="383">
        <v>4210</v>
      </c>
      <c r="B881" s="7" t="s">
        <v>659</v>
      </c>
      <c r="C881" s="395">
        <v>25300</v>
      </c>
      <c r="D881" s="42"/>
    </row>
    <row r="882" spans="1:16" x14ac:dyDescent="0.25">
      <c r="A882" s="383">
        <v>4220</v>
      </c>
      <c r="B882" s="7" t="s">
        <v>660</v>
      </c>
      <c r="C882" s="395">
        <v>15000</v>
      </c>
      <c r="D882" s="42"/>
    </row>
    <row r="883" spans="1:16" x14ac:dyDescent="0.25">
      <c r="A883" s="383">
        <v>4280</v>
      </c>
      <c r="B883" s="7" t="s">
        <v>661</v>
      </c>
      <c r="C883" s="395">
        <v>500</v>
      </c>
      <c r="D883" s="42"/>
    </row>
    <row r="884" spans="1:16" x14ac:dyDescent="0.25">
      <c r="A884" s="383">
        <v>4300</v>
      </c>
      <c r="B884" s="7" t="s">
        <v>175</v>
      </c>
      <c r="C884" s="395">
        <v>4000</v>
      </c>
      <c r="D884" s="42"/>
    </row>
    <row r="885" spans="1:16" x14ac:dyDescent="0.25">
      <c r="A885" s="380">
        <v>4360</v>
      </c>
      <c r="B885" s="388" t="s">
        <v>190</v>
      </c>
      <c r="C885" s="395">
        <v>1200</v>
      </c>
      <c r="D885" s="42"/>
    </row>
    <row r="886" spans="1:16" x14ac:dyDescent="0.25">
      <c r="A886" s="380">
        <v>4410</v>
      </c>
      <c r="B886" s="388" t="s">
        <v>145</v>
      </c>
      <c r="C886" s="395">
        <v>500</v>
      </c>
      <c r="D886" s="42"/>
    </row>
    <row r="887" spans="1:16" x14ac:dyDescent="0.25">
      <c r="A887" s="380">
        <v>4430</v>
      </c>
      <c r="B887" s="388" t="s">
        <v>157</v>
      </c>
      <c r="C887" s="395">
        <v>500</v>
      </c>
      <c r="D887" s="42"/>
    </row>
    <row r="888" spans="1:16" ht="16.5" thickBot="1" x14ac:dyDescent="0.3">
      <c r="A888" s="380">
        <v>4440</v>
      </c>
      <c r="B888" s="388" t="s">
        <v>394</v>
      </c>
      <c r="C888" s="395">
        <v>6147</v>
      </c>
      <c r="D888" s="42"/>
    </row>
    <row r="889" spans="1:16" ht="16.5" thickBot="1" x14ac:dyDescent="0.3">
      <c r="A889" s="38">
        <v>85513</v>
      </c>
      <c r="B889" s="288" t="s">
        <v>656</v>
      </c>
      <c r="C889" s="157">
        <f>C890</f>
        <v>14300</v>
      </c>
    </row>
    <row r="890" spans="1:16" x14ac:dyDescent="0.25">
      <c r="A890" s="28"/>
      <c r="B890" s="20" t="s">
        <v>494</v>
      </c>
      <c r="C890" s="158">
        <f>C892</f>
        <v>14300</v>
      </c>
    </row>
    <row r="891" spans="1:16" x14ac:dyDescent="0.25">
      <c r="A891" s="86"/>
      <c r="B891" s="7" t="s">
        <v>253</v>
      </c>
      <c r="C891" s="159">
        <f>SUM(C892)</f>
        <v>14300</v>
      </c>
    </row>
    <row r="892" spans="1:16" ht="31.5" x14ac:dyDescent="0.25">
      <c r="A892" s="28"/>
      <c r="B892" s="8" t="s">
        <v>453</v>
      </c>
      <c r="C892" s="159">
        <f>C893</f>
        <v>14300</v>
      </c>
    </row>
    <row r="893" spans="1:16" ht="16.5" thickBot="1" x14ac:dyDescent="0.3">
      <c r="A893" s="28">
        <v>4130</v>
      </c>
      <c r="B893" s="7" t="s">
        <v>655</v>
      </c>
      <c r="C893" s="160">
        <v>14300</v>
      </c>
    </row>
    <row r="894" spans="1:16" ht="16.5" thickBot="1" x14ac:dyDescent="0.3">
      <c r="A894" s="401">
        <v>900</v>
      </c>
      <c r="B894" s="69" t="s">
        <v>616</v>
      </c>
      <c r="C894" s="138">
        <f>+C895+C899+C915+C920+C928+C934+C939+C948+C959+C966</f>
        <v>3483500</v>
      </c>
    </row>
    <row r="895" spans="1:16" ht="16.5" thickBot="1" x14ac:dyDescent="0.3">
      <c r="A895" s="40">
        <v>90001</v>
      </c>
      <c r="B895" s="151" t="s">
        <v>400</v>
      </c>
      <c r="C895" s="73">
        <f>C896</f>
        <v>330000</v>
      </c>
    </row>
    <row r="896" spans="1:16" ht="31.5" x14ac:dyDescent="0.25">
      <c r="A896" s="229"/>
      <c r="B896" s="148" t="s">
        <v>440</v>
      </c>
      <c r="C896" s="405">
        <f>C897+C898</f>
        <v>330000</v>
      </c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</row>
    <row r="897" spans="1:16" ht="63" x14ac:dyDescent="0.25">
      <c r="A897" s="457">
        <v>6050</v>
      </c>
      <c r="B897" s="150" t="s">
        <v>722</v>
      </c>
      <c r="C897" s="72">
        <v>80000</v>
      </c>
      <c r="D897" s="384"/>
      <c r="E897" s="384"/>
      <c r="F897" s="384"/>
      <c r="G897" s="384"/>
      <c r="H897" s="384"/>
      <c r="I897" s="384"/>
      <c r="J897" s="384"/>
      <c r="K897" s="384"/>
      <c r="L897" s="384"/>
      <c r="M897" s="384"/>
      <c r="N897" s="384"/>
      <c r="O897" s="384"/>
      <c r="P897" s="384"/>
    </row>
    <row r="898" spans="1:16" ht="32.25" thickBot="1" x14ac:dyDescent="0.3">
      <c r="A898" s="147">
        <v>6050</v>
      </c>
      <c r="B898" s="150" t="s">
        <v>617</v>
      </c>
      <c r="C898" s="149">
        <v>250000</v>
      </c>
    </row>
    <row r="899" spans="1:16" ht="16.5" thickBot="1" x14ac:dyDescent="0.3">
      <c r="A899" s="66">
        <v>90002</v>
      </c>
      <c r="B899" s="151" t="s">
        <v>738</v>
      </c>
      <c r="C899" s="102">
        <f>C900</f>
        <v>1270000</v>
      </c>
    </row>
    <row r="900" spans="1:16" x14ac:dyDescent="0.25">
      <c r="A900" s="41" t="s">
        <v>2</v>
      </c>
      <c r="B900" s="61" t="s">
        <v>401</v>
      </c>
      <c r="C900" s="99">
        <f>C901</f>
        <v>1270000</v>
      </c>
    </row>
    <row r="901" spans="1:16" x14ac:dyDescent="0.25">
      <c r="A901" s="41"/>
      <c r="B901" s="61" t="s">
        <v>505</v>
      </c>
      <c r="C901" s="71">
        <f>+C902+C908</f>
        <v>1270000</v>
      </c>
    </row>
    <row r="902" spans="1:16" x14ac:dyDescent="0.25">
      <c r="A902" s="41"/>
      <c r="B902" s="61" t="s">
        <v>402</v>
      </c>
      <c r="C902" s="71">
        <f>SUM(C903:C907)</f>
        <v>75293</v>
      </c>
    </row>
    <row r="903" spans="1:16" x14ac:dyDescent="0.25">
      <c r="A903" s="41">
        <v>4010</v>
      </c>
      <c r="B903" s="61" t="s">
        <v>441</v>
      </c>
      <c r="C903" s="71">
        <v>50225</v>
      </c>
    </row>
    <row r="904" spans="1:16" x14ac:dyDescent="0.25">
      <c r="A904" s="41">
        <v>4040</v>
      </c>
      <c r="B904" s="61" t="s">
        <v>403</v>
      </c>
      <c r="C904" s="71">
        <v>3947</v>
      </c>
    </row>
    <row r="905" spans="1:16" x14ac:dyDescent="0.25">
      <c r="A905" s="41">
        <v>4110</v>
      </c>
      <c r="B905" s="61" t="s">
        <v>404</v>
      </c>
      <c r="C905" s="71">
        <v>7983</v>
      </c>
    </row>
    <row r="906" spans="1:16" x14ac:dyDescent="0.25">
      <c r="A906" s="304">
        <v>4120</v>
      </c>
      <c r="B906" s="340" t="s">
        <v>405</v>
      </c>
      <c r="C906" s="71">
        <v>1138</v>
      </c>
    </row>
    <row r="907" spans="1:16" x14ac:dyDescent="0.25">
      <c r="A907" s="341">
        <v>4170</v>
      </c>
      <c r="B907" s="342" t="s">
        <v>406</v>
      </c>
      <c r="C907" s="71">
        <v>12000</v>
      </c>
    </row>
    <row r="908" spans="1:16" x14ac:dyDescent="0.25">
      <c r="A908" s="343"/>
      <c r="B908" s="344" t="s">
        <v>247</v>
      </c>
      <c r="C908" s="71">
        <f>C914+C913+C912+C911+C910+C909</f>
        <v>1194707</v>
      </c>
    </row>
    <row r="909" spans="1:16" x14ac:dyDescent="0.25">
      <c r="A909" s="41">
        <v>4210</v>
      </c>
      <c r="B909" s="61" t="s">
        <v>407</v>
      </c>
      <c r="C909" s="71">
        <v>5200</v>
      </c>
    </row>
    <row r="910" spans="1:16" x14ac:dyDescent="0.25">
      <c r="A910" s="41">
        <v>4300</v>
      </c>
      <c r="B910" s="61" t="s">
        <v>408</v>
      </c>
      <c r="C910" s="71">
        <v>1185477.7</v>
      </c>
    </row>
    <row r="911" spans="1:16" x14ac:dyDescent="0.25">
      <c r="A911" s="41">
        <v>4360</v>
      </c>
      <c r="B911" s="61" t="s">
        <v>409</v>
      </c>
      <c r="C911" s="71">
        <v>1000</v>
      </c>
    </row>
    <row r="912" spans="1:16" x14ac:dyDescent="0.25">
      <c r="A912" s="41">
        <v>4610</v>
      </c>
      <c r="B912" s="61" t="s">
        <v>410</v>
      </c>
      <c r="C912" s="71">
        <v>1000</v>
      </c>
    </row>
    <row r="913" spans="1:16" x14ac:dyDescent="0.25">
      <c r="A913" s="41">
        <v>4440</v>
      </c>
      <c r="B913" s="248" t="s">
        <v>158</v>
      </c>
      <c r="C913" s="72">
        <v>1229.3</v>
      </c>
    </row>
    <row r="914" spans="1:16" ht="32.25" thickBot="1" x14ac:dyDescent="0.3">
      <c r="A914" s="41">
        <v>4700</v>
      </c>
      <c r="B914" s="61" t="s">
        <v>411</v>
      </c>
      <c r="C914" s="100">
        <v>800</v>
      </c>
      <c r="D914" s="58"/>
      <c r="E914" s="58"/>
      <c r="F914" s="58"/>
      <c r="G914" s="58"/>
      <c r="H914" s="58"/>
      <c r="I914" s="58"/>
      <c r="J914" s="58"/>
      <c r="K914" s="137"/>
      <c r="L914" s="137"/>
      <c r="M914" s="137"/>
      <c r="N914" s="137"/>
      <c r="O914" s="137"/>
      <c r="P914" s="137"/>
    </row>
    <row r="915" spans="1:16" s="67" customFormat="1" ht="16.5" thickBot="1" x14ac:dyDescent="0.3">
      <c r="A915" s="66">
        <v>90003</v>
      </c>
      <c r="B915" s="69" t="s">
        <v>412</v>
      </c>
      <c r="C915" s="102">
        <f>C916</f>
        <v>225000</v>
      </c>
      <c r="D915" s="58"/>
      <c r="E915" s="58"/>
      <c r="F915" s="58"/>
      <c r="G915" s="58"/>
      <c r="H915" s="58"/>
      <c r="I915" s="58"/>
      <c r="J915" s="58"/>
      <c r="K915" s="137"/>
      <c r="L915" s="137"/>
      <c r="M915" s="137"/>
      <c r="N915" s="137"/>
      <c r="O915" s="137"/>
      <c r="P915" s="137"/>
    </row>
    <row r="916" spans="1:16" x14ac:dyDescent="0.25">
      <c r="A916" s="41"/>
      <c r="B916" s="61" t="s">
        <v>508</v>
      </c>
      <c r="C916" s="99">
        <f>C918</f>
        <v>225000</v>
      </c>
      <c r="D916" s="58"/>
      <c r="E916" s="58"/>
      <c r="F916" s="58"/>
      <c r="G916" s="58"/>
      <c r="H916" s="58"/>
      <c r="I916" s="58"/>
      <c r="J916" s="58"/>
    </row>
    <row r="917" spans="1:16" x14ac:dyDescent="0.25">
      <c r="A917" s="41"/>
      <c r="B917" s="61" t="s">
        <v>506</v>
      </c>
      <c r="C917" s="71">
        <f>C918</f>
        <v>225000</v>
      </c>
      <c r="D917" s="58"/>
      <c r="E917" s="58"/>
      <c r="F917" s="58"/>
      <c r="G917" s="58"/>
      <c r="H917" s="58"/>
      <c r="I917" s="58"/>
      <c r="J917" s="58"/>
    </row>
    <row r="918" spans="1:16" x14ac:dyDescent="0.25">
      <c r="A918" s="41"/>
      <c r="B918" s="61" t="s">
        <v>442</v>
      </c>
      <c r="C918" s="71">
        <f>C919</f>
        <v>225000</v>
      </c>
      <c r="D918" s="58"/>
      <c r="E918" s="58"/>
      <c r="F918" s="58"/>
      <c r="G918" s="58"/>
      <c r="H918" s="58"/>
      <c r="I918" s="58"/>
      <c r="J918" s="58"/>
    </row>
    <row r="919" spans="1:16" ht="16.5" thickBot="1" x14ac:dyDescent="0.3">
      <c r="A919" s="77">
        <v>4300</v>
      </c>
      <c r="B919" s="61" t="s">
        <v>130</v>
      </c>
      <c r="C919" s="100">
        <v>225000</v>
      </c>
      <c r="D919" s="58"/>
      <c r="E919" s="58"/>
      <c r="F919" s="58"/>
      <c r="G919" s="58"/>
      <c r="H919" s="58"/>
      <c r="I919" s="58"/>
      <c r="J919" s="58"/>
      <c r="K919" s="137"/>
      <c r="L919" s="137"/>
      <c r="M919" s="137"/>
      <c r="N919" s="137"/>
      <c r="O919" s="137"/>
      <c r="P919" s="137"/>
    </row>
    <row r="920" spans="1:16" s="67" customFormat="1" ht="16.5" thickBot="1" x14ac:dyDescent="0.3">
      <c r="A920" s="66">
        <v>90004</v>
      </c>
      <c r="B920" s="69" t="s">
        <v>413</v>
      </c>
      <c r="C920" s="76">
        <f>C921</f>
        <v>80000</v>
      </c>
      <c r="D920" s="58"/>
      <c r="E920" s="58"/>
      <c r="F920" s="58"/>
      <c r="G920" s="58"/>
      <c r="H920" s="58"/>
      <c r="I920" s="58"/>
      <c r="J920" s="58"/>
      <c r="K920" s="137"/>
      <c r="L920" s="137"/>
      <c r="M920" s="137"/>
      <c r="N920" s="137"/>
      <c r="O920" s="137"/>
      <c r="P920" s="137"/>
    </row>
    <row r="921" spans="1:16" x14ac:dyDescent="0.25">
      <c r="A921" s="41"/>
      <c r="B921" s="61" t="s">
        <v>508</v>
      </c>
      <c r="C921" s="64">
        <f>+C923+C925</f>
        <v>80000</v>
      </c>
      <c r="K921" s="137"/>
      <c r="L921" s="137"/>
      <c r="M921" s="137"/>
      <c r="N921" s="137"/>
      <c r="O921" s="137"/>
      <c r="P921" s="137"/>
    </row>
    <row r="922" spans="1:16" x14ac:dyDescent="0.25">
      <c r="A922" s="41"/>
      <c r="B922" s="61" t="s">
        <v>507</v>
      </c>
      <c r="C922" s="71">
        <f>SUM(C925+C923)</f>
        <v>80000</v>
      </c>
    </row>
    <row r="923" spans="1:16" x14ac:dyDescent="0.25">
      <c r="A923" s="41" t="s">
        <v>2</v>
      </c>
      <c r="B923" s="61" t="s">
        <v>417</v>
      </c>
      <c r="C923" s="71">
        <f>C924</f>
        <v>4000</v>
      </c>
    </row>
    <row r="924" spans="1:16" x14ac:dyDescent="0.25">
      <c r="A924" s="41" t="s">
        <v>414</v>
      </c>
      <c r="B924" s="61" t="s">
        <v>418</v>
      </c>
      <c r="C924" s="71">
        <v>4000</v>
      </c>
    </row>
    <row r="925" spans="1:16" x14ac:dyDescent="0.25">
      <c r="A925" s="41"/>
      <c r="B925" s="61" t="s">
        <v>419</v>
      </c>
      <c r="C925" s="71">
        <f>SUM(C926:C927)</f>
        <v>76000</v>
      </c>
    </row>
    <row r="926" spans="1:16" x14ac:dyDescent="0.25">
      <c r="A926" s="41" t="s">
        <v>415</v>
      </c>
      <c r="B926" s="61" t="s">
        <v>420</v>
      </c>
      <c r="C926" s="71">
        <v>6000</v>
      </c>
    </row>
    <row r="927" spans="1:16" ht="16.5" thickBot="1" x14ac:dyDescent="0.3">
      <c r="A927" s="41" t="s">
        <v>416</v>
      </c>
      <c r="B927" s="61" t="s">
        <v>421</v>
      </c>
      <c r="C927" s="72">
        <v>70000</v>
      </c>
    </row>
    <row r="928" spans="1:16" s="39" customFormat="1" ht="32.25" customHeight="1" thickBot="1" x14ac:dyDescent="0.3">
      <c r="A928" s="66">
        <v>90005</v>
      </c>
      <c r="B928" s="151" t="s">
        <v>587</v>
      </c>
      <c r="C928" s="68">
        <f>C929</f>
        <v>806000</v>
      </c>
    </row>
    <row r="929" spans="1:3" x14ac:dyDescent="0.25">
      <c r="A929" s="249"/>
      <c r="B929" s="251" t="s">
        <v>386</v>
      </c>
      <c r="C929" s="406">
        <f>C931</f>
        <v>806000</v>
      </c>
    </row>
    <row r="930" spans="1:3" x14ac:dyDescent="0.25">
      <c r="A930" s="249"/>
      <c r="B930" s="251" t="s">
        <v>597</v>
      </c>
      <c r="C930" s="250">
        <f>C931</f>
        <v>806000</v>
      </c>
    </row>
    <row r="931" spans="1:3" ht="63" x14ac:dyDescent="0.25">
      <c r="A931" s="249"/>
      <c r="B931" s="251" t="s">
        <v>594</v>
      </c>
      <c r="C931" s="250">
        <f>C932+C933</f>
        <v>806000</v>
      </c>
    </row>
    <row r="932" spans="1:3" ht="31.5" x14ac:dyDescent="0.25">
      <c r="A932" s="249">
        <v>6057</v>
      </c>
      <c r="B932" s="252" t="s">
        <v>595</v>
      </c>
      <c r="C932" s="250">
        <v>671000</v>
      </c>
    </row>
    <row r="933" spans="1:3" ht="32.25" thickBot="1" x14ac:dyDescent="0.3">
      <c r="A933" s="249">
        <v>6059</v>
      </c>
      <c r="B933" s="252" t="s">
        <v>596</v>
      </c>
      <c r="C933" s="250">
        <v>135000</v>
      </c>
    </row>
    <row r="934" spans="1:3" ht="33.75" customHeight="1" thickBot="1" x14ac:dyDescent="0.3">
      <c r="A934" s="66">
        <v>90013</v>
      </c>
      <c r="B934" s="151" t="s">
        <v>422</v>
      </c>
      <c r="C934" s="68">
        <f>C935</f>
        <v>15000</v>
      </c>
    </row>
    <row r="935" spans="1:3" x14ac:dyDescent="0.25">
      <c r="A935" s="41" t="s">
        <v>2</v>
      </c>
      <c r="B935" s="61" t="s">
        <v>423</v>
      </c>
      <c r="C935" s="99">
        <f>C936</f>
        <v>15000</v>
      </c>
    </row>
    <row r="936" spans="1:3" x14ac:dyDescent="0.25">
      <c r="A936" s="41"/>
      <c r="B936" s="61" t="s">
        <v>443</v>
      </c>
      <c r="C936" s="71">
        <f>C937</f>
        <v>15000</v>
      </c>
    </row>
    <row r="937" spans="1:3" x14ac:dyDescent="0.25">
      <c r="A937" s="41"/>
      <c r="B937" s="61" t="s">
        <v>247</v>
      </c>
      <c r="C937" s="71">
        <f>C938</f>
        <v>15000</v>
      </c>
    </row>
    <row r="938" spans="1:3" ht="16.5" thickBot="1" x14ac:dyDescent="0.3">
      <c r="A938" s="41">
        <v>4300</v>
      </c>
      <c r="B938" s="61" t="s">
        <v>175</v>
      </c>
      <c r="C938" s="100">
        <v>15000</v>
      </c>
    </row>
    <row r="939" spans="1:3" ht="32.25" customHeight="1" thickBot="1" x14ac:dyDescent="0.3">
      <c r="A939" s="66">
        <v>90015</v>
      </c>
      <c r="B939" s="69" t="s">
        <v>424</v>
      </c>
      <c r="C939" s="102">
        <f>+C940+C945</f>
        <v>730000</v>
      </c>
    </row>
    <row r="940" spans="1:3" x14ac:dyDescent="0.25">
      <c r="A940" s="41" t="s">
        <v>2</v>
      </c>
      <c r="B940" s="61" t="s">
        <v>423</v>
      </c>
      <c r="C940" s="99">
        <f>C942</f>
        <v>330000</v>
      </c>
    </row>
    <row r="941" spans="1:3" x14ac:dyDescent="0.25">
      <c r="A941" s="41"/>
      <c r="B941" s="61" t="s">
        <v>454</v>
      </c>
      <c r="C941" s="64">
        <f>C942</f>
        <v>330000</v>
      </c>
    </row>
    <row r="942" spans="1:3" x14ac:dyDescent="0.25">
      <c r="A942" s="41"/>
      <c r="B942" s="61" t="s">
        <v>247</v>
      </c>
      <c r="C942" s="71">
        <f>SUM(C943:C944)</f>
        <v>330000</v>
      </c>
    </row>
    <row r="943" spans="1:3" x14ac:dyDescent="0.25">
      <c r="A943" s="41">
        <v>4260</v>
      </c>
      <c r="B943" s="61" t="s">
        <v>425</v>
      </c>
      <c r="C943" s="71">
        <v>250000</v>
      </c>
    </row>
    <row r="944" spans="1:3" x14ac:dyDescent="0.25">
      <c r="A944" s="341">
        <v>4270</v>
      </c>
      <c r="B944" s="342" t="s">
        <v>426</v>
      </c>
      <c r="C944" s="71">
        <v>80000</v>
      </c>
    </row>
    <row r="945" spans="1:4" x14ac:dyDescent="0.25">
      <c r="A945" s="343"/>
      <c r="B945" s="344" t="s">
        <v>444</v>
      </c>
      <c r="C945" s="71">
        <f>C946</f>
        <v>400000</v>
      </c>
    </row>
    <row r="946" spans="1:4" x14ac:dyDescent="0.25">
      <c r="A946" s="304">
        <v>6050</v>
      </c>
      <c r="B946" s="340" t="s">
        <v>427</v>
      </c>
      <c r="C946" s="71">
        <f>C947</f>
        <v>400000</v>
      </c>
    </row>
    <row r="947" spans="1:4" ht="16.5" thickBot="1" x14ac:dyDescent="0.3">
      <c r="A947" s="52"/>
      <c r="B947" s="253" t="s">
        <v>662</v>
      </c>
      <c r="C947" s="100">
        <v>400000</v>
      </c>
    </row>
    <row r="948" spans="1:4" ht="32.25" thickBot="1" x14ac:dyDescent="0.3">
      <c r="A948" s="40">
        <v>90019</v>
      </c>
      <c r="B948" s="70" t="s">
        <v>428</v>
      </c>
      <c r="C948" s="101">
        <f>+C949+C957</f>
        <v>15500</v>
      </c>
      <c r="D948" s="2"/>
    </row>
    <row r="949" spans="1:4" x14ac:dyDescent="0.25">
      <c r="A949" s="41" t="s">
        <v>2</v>
      </c>
      <c r="B949" s="61" t="s">
        <v>423</v>
      </c>
      <c r="C949" s="99">
        <f>C950</f>
        <v>5000</v>
      </c>
    </row>
    <row r="950" spans="1:4" x14ac:dyDescent="0.25">
      <c r="A950" s="41"/>
      <c r="B950" s="61" t="s">
        <v>429</v>
      </c>
      <c r="C950" s="71">
        <f>+C951+C953</f>
        <v>5000</v>
      </c>
    </row>
    <row r="951" spans="1:4" x14ac:dyDescent="0.25">
      <c r="A951" s="41"/>
      <c r="B951" s="61" t="s">
        <v>430</v>
      </c>
      <c r="C951" s="71">
        <f>C952</f>
        <v>1000</v>
      </c>
    </row>
    <row r="952" spans="1:4" x14ac:dyDescent="0.25">
      <c r="A952" s="41">
        <v>4170</v>
      </c>
      <c r="B952" s="61" t="s">
        <v>431</v>
      </c>
      <c r="C952" s="71">
        <v>1000</v>
      </c>
    </row>
    <row r="953" spans="1:4" x14ac:dyDescent="0.25">
      <c r="A953" s="41"/>
      <c r="B953" s="61" t="s">
        <v>419</v>
      </c>
      <c r="C953" s="71">
        <f>C954+C955</f>
        <v>4000</v>
      </c>
    </row>
    <row r="954" spans="1:4" x14ac:dyDescent="0.25">
      <c r="A954" s="41" t="s">
        <v>415</v>
      </c>
      <c r="B954" s="61" t="s">
        <v>432</v>
      </c>
      <c r="C954" s="72">
        <v>3000</v>
      </c>
    </row>
    <row r="955" spans="1:4" x14ac:dyDescent="0.25">
      <c r="A955" s="610">
        <v>4300</v>
      </c>
      <c r="B955" s="608" t="s">
        <v>130</v>
      </c>
      <c r="C955" s="606">
        <v>1000</v>
      </c>
    </row>
    <row r="956" spans="1:4" ht="16.5" thickBot="1" x14ac:dyDescent="0.3">
      <c r="A956" s="611"/>
      <c r="B956" s="609"/>
      <c r="C956" s="607"/>
    </row>
    <row r="957" spans="1:4" ht="46.5" customHeight="1" x14ac:dyDescent="0.25">
      <c r="A957" s="55"/>
      <c r="B957" s="612" t="s">
        <v>433</v>
      </c>
      <c r="C957" s="71">
        <f>C958</f>
        <v>10500</v>
      </c>
    </row>
    <row r="958" spans="1:4" ht="16.5" thickBot="1" x14ac:dyDescent="0.3">
      <c r="A958" s="56">
        <v>6230</v>
      </c>
      <c r="B958" s="613"/>
      <c r="C958" s="65">
        <v>10500</v>
      </c>
    </row>
    <row r="959" spans="1:4" ht="32.25" thickBot="1" x14ac:dyDescent="0.3">
      <c r="A959" s="23">
        <v>90020</v>
      </c>
      <c r="B959" s="5" t="s">
        <v>434</v>
      </c>
      <c r="C959" s="297">
        <f>C960</f>
        <v>2000</v>
      </c>
    </row>
    <row r="960" spans="1:4" x14ac:dyDescent="0.25">
      <c r="A960" s="37"/>
      <c r="B960" s="7" t="s">
        <v>258</v>
      </c>
      <c r="C960" s="99">
        <f>+C964+C965</f>
        <v>2000</v>
      </c>
    </row>
    <row r="961" spans="1:3" x14ac:dyDescent="0.25">
      <c r="A961" s="37"/>
      <c r="B961" s="7" t="s">
        <v>435</v>
      </c>
      <c r="C961" s="71"/>
    </row>
    <row r="962" spans="1:3" x14ac:dyDescent="0.25">
      <c r="A962" s="85"/>
      <c r="B962" s="61" t="s">
        <v>429</v>
      </c>
      <c r="C962" s="71">
        <f>SUM(C963)</f>
        <v>2000</v>
      </c>
    </row>
    <row r="963" spans="1:3" x14ac:dyDescent="0.25">
      <c r="A963" s="60"/>
      <c r="B963" s="61" t="s">
        <v>419</v>
      </c>
      <c r="C963" s="71">
        <f>SUM(C965+C964)</f>
        <v>2000</v>
      </c>
    </row>
    <row r="964" spans="1:3" x14ac:dyDescent="0.25">
      <c r="A964" s="57">
        <v>4210</v>
      </c>
      <c r="B964" s="7" t="s">
        <v>128</v>
      </c>
      <c r="C964" s="71">
        <v>1000</v>
      </c>
    </row>
    <row r="965" spans="1:3" x14ac:dyDescent="0.25">
      <c r="A965" s="327">
        <v>4300</v>
      </c>
      <c r="B965" s="348" t="s">
        <v>436</v>
      </c>
      <c r="C965" s="71">
        <v>1000</v>
      </c>
    </row>
    <row r="966" spans="1:3" ht="38.25" customHeight="1" thickBot="1" x14ac:dyDescent="0.3">
      <c r="A966" s="328">
        <v>90095</v>
      </c>
      <c r="B966" s="338" t="s">
        <v>87</v>
      </c>
      <c r="C966" s="347">
        <f>C967</f>
        <v>10000</v>
      </c>
    </row>
    <row r="967" spans="1:3" x14ac:dyDescent="0.25">
      <c r="A967" s="28"/>
      <c r="B967" s="7" t="s">
        <v>109</v>
      </c>
      <c r="C967" s="64">
        <f>C969</f>
        <v>10000</v>
      </c>
    </row>
    <row r="968" spans="1:3" x14ac:dyDescent="0.25">
      <c r="A968" s="28"/>
      <c r="B968" s="7" t="s">
        <v>172</v>
      </c>
      <c r="C968" s="71"/>
    </row>
    <row r="969" spans="1:3" x14ac:dyDescent="0.25">
      <c r="A969" s="28"/>
      <c r="B969" s="7" t="s">
        <v>149</v>
      </c>
      <c r="C969" s="71">
        <f>C970</f>
        <v>10000</v>
      </c>
    </row>
    <row r="970" spans="1:3" x14ac:dyDescent="0.25">
      <c r="A970" s="28" t="s">
        <v>2</v>
      </c>
      <c r="B970" s="7" t="s">
        <v>134</v>
      </c>
      <c r="C970" s="71">
        <f>C971</f>
        <v>10000</v>
      </c>
    </row>
    <row r="971" spans="1:3" ht="16.5" thickBot="1" x14ac:dyDescent="0.3">
      <c r="A971" s="29">
        <v>4300</v>
      </c>
      <c r="B971" s="6" t="s">
        <v>262</v>
      </c>
      <c r="C971" s="100">
        <v>10000</v>
      </c>
    </row>
    <row r="972" spans="1:3" x14ac:dyDescent="0.25">
      <c r="A972" s="509">
        <v>921</v>
      </c>
      <c r="B972" s="4" t="s">
        <v>263</v>
      </c>
      <c r="C972" s="581">
        <f>+C974+C989</f>
        <v>1271574.28</v>
      </c>
    </row>
    <row r="973" spans="1:3" ht="16.5" thickBot="1" x14ac:dyDescent="0.3">
      <c r="A973" s="510"/>
      <c r="B973" s="5" t="s">
        <v>23</v>
      </c>
      <c r="C973" s="582"/>
    </row>
    <row r="974" spans="1:3" ht="27.75" customHeight="1" thickBot="1" x14ac:dyDescent="0.3">
      <c r="A974" s="23">
        <v>92109</v>
      </c>
      <c r="B974" s="4" t="s">
        <v>264</v>
      </c>
      <c r="C974" s="73">
        <f>+C975+C983</f>
        <v>823574.28</v>
      </c>
    </row>
    <row r="975" spans="1:3" x14ac:dyDescent="0.25">
      <c r="A975" s="79"/>
      <c r="B975" s="59" t="s">
        <v>109</v>
      </c>
      <c r="C975" s="99">
        <f>+C977+C980</f>
        <v>673000</v>
      </c>
    </row>
    <row r="976" spans="1:3" x14ac:dyDescent="0.25">
      <c r="A976" s="79"/>
      <c r="B976" s="81" t="s">
        <v>131</v>
      </c>
      <c r="C976" s="71"/>
    </row>
    <row r="977" spans="1:3" x14ac:dyDescent="0.25">
      <c r="A977" s="80"/>
      <c r="B977" s="81" t="s">
        <v>611</v>
      </c>
      <c r="C977" s="71">
        <f>C978</f>
        <v>8000</v>
      </c>
    </row>
    <row r="978" spans="1:3" x14ac:dyDescent="0.25">
      <c r="A978" s="80"/>
      <c r="B978" s="81" t="s">
        <v>610</v>
      </c>
      <c r="C978" s="71">
        <f>C979</f>
        <v>8000</v>
      </c>
    </row>
    <row r="979" spans="1:3" x14ac:dyDescent="0.25">
      <c r="A979" s="79">
        <v>4260</v>
      </c>
      <c r="B979" s="254" t="s">
        <v>153</v>
      </c>
      <c r="C979" s="72">
        <v>8000</v>
      </c>
    </row>
    <row r="980" spans="1:3" x14ac:dyDescent="0.25">
      <c r="A980" s="79"/>
      <c r="B980" s="256" t="s">
        <v>612</v>
      </c>
      <c r="C980" s="71">
        <f>C981</f>
        <v>665000</v>
      </c>
    </row>
    <row r="981" spans="1:3" x14ac:dyDescent="0.25">
      <c r="A981" s="79">
        <v>2480</v>
      </c>
      <c r="B981" s="81" t="s">
        <v>265</v>
      </c>
      <c r="C981" s="71">
        <v>665000</v>
      </c>
    </row>
    <row r="982" spans="1:3" x14ac:dyDescent="0.25">
      <c r="A982" s="345"/>
      <c r="B982" s="226" t="s">
        <v>268</v>
      </c>
      <c r="C982" s="71"/>
    </row>
    <row r="983" spans="1:3" x14ac:dyDescent="0.25">
      <c r="A983" s="346"/>
      <c r="B983" s="225" t="s">
        <v>495</v>
      </c>
      <c r="C983" s="405">
        <f>C984</f>
        <v>150574.28</v>
      </c>
    </row>
    <row r="984" spans="1:3" x14ac:dyDescent="0.25">
      <c r="A984" s="80"/>
      <c r="B984" s="81" t="s">
        <v>599</v>
      </c>
      <c r="C984" s="71">
        <f>SUM(C986:C988)</f>
        <v>150574.28</v>
      </c>
    </row>
    <row r="985" spans="1:3" x14ac:dyDescent="0.25">
      <c r="A985" s="80"/>
      <c r="B985" s="81" t="s">
        <v>266</v>
      </c>
      <c r="C985" s="71"/>
    </row>
    <row r="986" spans="1:3" ht="31.5" x14ac:dyDescent="0.25">
      <c r="A986" s="79">
        <v>6050</v>
      </c>
      <c r="B986" s="81" t="s">
        <v>445</v>
      </c>
      <c r="C986" s="255">
        <v>100000</v>
      </c>
    </row>
    <row r="987" spans="1:3" ht="47.25" x14ac:dyDescent="0.25">
      <c r="A987" s="79"/>
      <c r="B987" s="254" t="s">
        <v>663</v>
      </c>
      <c r="C987" s="242">
        <v>12832.28</v>
      </c>
    </row>
    <row r="988" spans="1:3" ht="31.5" x14ac:dyDescent="0.25">
      <c r="A988" s="79"/>
      <c r="B988" s="254" t="s">
        <v>664</v>
      </c>
      <c r="C988" s="242">
        <v>37742</v>
      </c>
    </row>
    <row r="989" spans="1:3" x14ac:dyDescent="0.25">
      <c r="A989" s="356">
        <v>92116</v>
      </c>
      <c r="B989" s="397" t="s">
        <v>267</v>
      </c>
      <c r="C989" s="407">
        <f>+C990</f>
        <v>448000</v>
      </c>
    </row>
    <row r="990" spans="1:3" x14ac:dyDescent="0.25">
      <c r="A990" s="37"/>
      <c r="B990" s="7" t="s">
        <v>109</v>
      </c>
      <c r="C990" s="64">
        <f>C992</f>
        <v>448000</v>
      </c>
    </row>
    <row r="991" spans="1:3" x14ac:dyDescent="0.25">
      <c r="A991" s="37"/>
      <c r="B991" s="7" t="s">
        <v>172</v>
      </c>
      <c r="C991" s="71"/>
    </row>
    <row r="992" spans="1:3" x14ac:dyDescent="0.25">
      <c r="A992" s="37"/>
      <c r="B992" s="7" t="s">
        <v>598</v>
      </c>
      <c r="C992" s="71">
        <f>C993</f>
        <v>448000</v>
      </c>
    </row>
    <row r="993" spans="1:10" x14ac:dyDescent="0.25">
      <c r="A993" s="28">
        <v>2480</v>
      </c>
      <c r="B993" s="7" t="s">
        <v>265</v>
      </c>
      <c r="C993" s="255">
        <v>448000</v>
      </c>
    </row>
    <row r="994" spans="1:10" ht="16.5" thickBot="1" x14ac:dyDescent="0.3">
      <c r="A994" s="47"/>
      <c r="B994" s="6" t="s">
        <v>268</v>
      </c>
      <c r="C994" s="247"/>
    </row>
    <row r="995" spans="1:10" s="74" customFormat="1" ht="29.25" customHeight="1" thickBot="1" x14ac:dyDescent="0.3">
      <c r="A995" s="399">
        <v>926</v>
      </c>
      <c r="B995" s="288" t="s">
        <v>269</v>
      </c>
      <c r="C995" s="68">
        <f>+C996+C1017</f>
        <v>290949</v>
      </c>
      <c r="D995" s="58"/>
      <c r="E995" s="58"/>
      <c r="F995" s="58"/>
      <c r="G995" s="58"/>
      <c r="H995" s="58"/>
      <c r="I995" s="58"/>
      <c r="J995" s="58"/>
    </row>
    <row r="996" spans="1:10" s="75" customFormat="1" ht="16.5" thickBot="1" x14ac:dyDescent="0.3">
      <c r="A996" s="38">
        <v>92601</v>
      </c>
      <c r="B996" s="288" t="s">
        <v>270</v>
      </c>
      <c r="C996" s="68">
        <f>C997</f>
        <v>180949</v>
      </c>
      <c r="D996" s="58"/>
      <c r="E996" s="58"/>
      <c r="F996" s="58"/>
      <c r="G996" s="58"/>
      <c r="H996" s="58"/>
      <c r="I996" s="58"/>
      <c r="J996" s="58"/>
    </row>
    <row r="997" spans="1:10" x14ac:dyDescent="0.25">
      <c r="A997" s="28"/>
      <c r="B997" s="7" t="s">
        <v>117</v>
      </c>
      <c r="C997" s="64">
        <f>+C999+C1015</f>
        <v>180949</v>
      </c>
    </row>
    <row r="998" spans="1:10" x14ac:dyDescent="0.25">
      <c r="A998" s="28"/>
      <c r="B998" s="7" t="s">
        <v>178</v>
      </c>
      <c r="C998" s="71"/>
    </row>
    <row r="999" spans="1:10" x14ac:dyDescent="0.25">
      <c r="A999" s="28"/>
      <c r="B999" s="7" t="s">
        <v>271</v>
      </c>
      <c r="C999" s="71">
        <f>+C1000+C1006</f>
        <v>180649</v>
      </c>
    </row>
    <row r="1000" spans="1:10" x14ac:dyDescent="0.25">
      <c r="A1000" s="28"/>
      <c r="B1000" s="7" t="s">
        <v>209</v>
      </c>
      <c r="C1000" s="71">
        <f>SUM(C1001:C1005)</f>
        <v>88761</v>
      </c>
    </row>
    <row r="1001" spans="1:10" x14ac:dyDescent="0.25">
      <c r="A1001" s="28">
        <v>4010</v>
      </c>
      <c r="B1001" s="7" t="s">
        <v>272</v>
      </c>
      <c r="C1001" s="71">
        <v>66329</v>
      </c>
    </row>
    <row r="1002" spans="1:10" x14ac:dyDescent="0.25">
      <c r="A1002" s="28">
        <v>4040</v>
      </c>
      <c r="B1002" s="7" t="s">
        <v>185</v>
      </c>
      <c r="C1002" s="71">
        <v>7024</v>
      </c>
    </row>
    <row r="1003" spans="1:10" x14ac:dyDescent="0.25">
      <c r="A1003" s="28">
        <v>4110</v>
      </c>
      <c r="B1003" s="7" t="s">
        <v>273</v>
      </c>
      <c r="C1003" s="71">
        <v>12610</v>
      </c>
    </row>
    <row r="1004" spans="1:10" x14ac:dyDescent="0.25">
      <c r="A1004" s="28">
        <v>4120</v>
      </c>
      <c r="B1004" s="7" t="s">
        <v>165</v>
      </c>
      <c r="C1004" s="71">
        <v>1798</v>
      </c>
    </row>
    <row r="1005" spans="1:10" x14ac:dyDescent="0.25">
      <c r="A1005" s="28">
        <v>4170</v>
      </c>
      <c r="B1005" s="7" t="s">
        <v>126</v>
      </c>
      <c r="C1005" s="71">
        <v>1000</v>
      </c>
    </row>
    <row r="1006" spans="1:10" x14ac:dyDescent="0.25">
      <c r="A1006" s="28" t="s">
        <v>2</v>
      </c>
      <c r="B1006" s="7" t="s">
        <v>134</v>
      </c>
      <c r="C1006" s="71">
        <f>SUM(C1007:C1014)</f>
        <v>91888</v>
      </c>
    </row>
    <row r="1007" spans="1:10" x14ac:dyDescent="0.25">
      <c r="A1007" s="28">
        <v>4210</v>
      </c>
      <c r="B1007" s="7" t="s">
        <v>128</v>
      </c>
      <c r="C1007" s="71">
        <v>10000</v>
      </c>
    </row>
    <row r="1008" spans="1:10" x14ac:dyDescent="0.25">
      <c r="A1008" s="28">
        <v>4260</v>
      </c>
      <c r="B1008" s="7" t="s">
        <v>153</v>
      </c>
      <c r="C1008" s="71">
        <v>63000</v>
      </c>
    </row>
    <row r="1009" spans="1:3" x14ac:dyDescent="0.25">
      <c r="A1009" s="246">
        <v>4270</v>
      </c>
      <c r="B1009" s="243" t="s">
        <v>129</v>
      </c>
      <c r="C1009" s="71">
        <v>6000</v>
      </c>
    </row>
    <row r="1010" spans="1:3" x14ac:dyDescent="0.25">
      <c r="A1010" s="28">
        <v>4280</v>
      </c>
      <c r="B1010" s="7" t="s">
        <v>154</v>
      </c>
      <c r="C1010" s="71">
        <v>500</v>
      </c>
    </row>
    <row r="1011" spans="1:3" x14ac:dyDescent="0.25">
      <c r="A1011" s="28">
        <v>4300</v>
      </c>
      <c r="B1011" s="7" t="s">
        <v>137</v>
      </c>
      <c r="C1011" s="71">
        <v>6000</v>
      </c>
    </row>
    <row r="1012" spans="1:3" x14ac:dyDescent="0.25">
      <c r="A1012" s="28">
        <v>4430</v>
      </c>
      <c r="B1012" s="7" t="s">
        <v>157</v>
      </c>
      <c r="C1012" s="71">
        <v>2500</v>
      </c>
    </row>
    <row r="1013" spans="1:3" x14ac:dyDescent="0.25">
      <c r="A1013" s="28">
        <v>4410</v>
      </c>
      <c r="B1013" s="7" t="s">
        <v>145</v>
      </c>
      <c r="C1013" s="71">
        <v>200</v>
      </c>
    </row>
    <row r="1014" spans="1:3" x14ac:dyDescent="0.25">
      <c r="A1014" s="28">
        <v>4440</v>
      </c>
      <c r="B1014" s="7" t="s">
        <v>158</v>
      </c>
      <c r="C1014" s="71">
        <v>3688</v>
      </c>
    </row>
    <row r="1015" spans="1:3" x14ac:dyDescent="0.25">
      <c r="A1015" s="28"/>
      <c r="B1015" s="7" t="s">
        <v>274</v>
      </c>
      <c r="C1015" s="71">
        <f>C1016</f>
        <v>300</v>
      </c>
    </row>
    <row r="1016" spans="1:3" x14ac:dyDescent="0.25">
      <c r="A1016" s="327">
        <v>3020</v>
      </c>
      <c r="B1016" s="348" t="s">
        <v>275</v>
      </c>
      <c r="C1016" s="71">
        <v>300</v>
      </c>
    </row>
    <row r="1017" spans="1:3" ht="16.5" thickBot="1" x14ac:dyDescent="0.3">
      <c r="A1017" s="328">
        <v>92605</v>
      </c>
      <c r="B1017" s="338" t="s">
        <v>276</v>
      </c>
      <c r="C1017" s="347">
        <f>C1018</f>
        <v>110000</v>
      </c>
    </row>
    <row r="1018" spans="1:3" x14ac:dyDescent="0.25">
      <c r="A1018" s="28"/>
      <c r="B1018" s="7" t="s">
        <v>109</v>
      </c>
      <c r="C1018" s="99">
        <f>C1020</f>
        <v>110000</v>
      </c>
    </row>
    <row r="1019" spans="1:3" x14ac:dyDescent="0.25">
      <c r="A1019" s="28"/>
      <c r="B1019" s="7" t="s">
        <v>172</v>
      </c>
      <c r="C1019" s="71"/>
    </row>
    <row r="1020" spans="1:3" x14ac:dyDescent="0.25">
      <c r="A1020" s="28"/>
      <c r="B1020" s="7" t="s">
        <v>241</v>
      </c>
      <c r="C1020" s="71">
        <f>C1021</f>
        <v>110000</v>
      </c>
    </row>
    <row r="1021" spans="1:3" x14ac:dyDescent="0.25">
      <c r="A1021" s="28">
        <v>2820</v>
      </c>
      <c r="B1021" s="7" t="s">
        <v>452</v>
      </c>
      <c r="C1021" s="593">
        <v>110000</v>
      </c>
    </row>
    <row r="1022" spans="1:3" x14ac:dyDescent="0.25">
      <c r="A1022" s="45"/>
      <c r="B1022" s="7" t="s">
        <v>277</v>
      </c>
      <c r="C1022" s="594"/>
    </row>
    <row r="1023" spans="1:3" ht="16.5" thickBot="1" x14ac:dyDescent="0.3">
      <c r="A1023" s="47"/>
      <c r="B1023" s="6" t="s">
        <v>278</v>
      </c>
      <c r="C1023" s="595"/>
    </row>
    <row r="1024" spans="1:3" s="39" customFormat="1" ht="16.5" thickBot="1" x14ac:dyDescent="0.3">
      <c r="A1024" s="435"/>
      <c r="B1024" s="5" t="s">
        <v>446</v>
      </c>
      <c r="C1024" s="76">
        <f>C246+C253+C265+C304+C316+C323+C416+C428+C444+C451+C464+C675+C704+C778+C802+C894+C972+C995</f>
        <v>44501056.730000004</v>
      </c>
    </row>
    <row r="1025" spans="1:3" ht="16.5" thickBot="1" x14ac:dyDescent="0.3">
      <c r="A1025" s="436"/>
      <c r="B1025" s="6" t="s">
        <v>23</v>
      </c>
      <c r="C1025" s="65"/>
    </row>
    <row r="1026" spans="1:3" ht="16.5" thickBot="1" x14ac:dyDescent="0.3">
      <c r="A1026" s="436"/>
      <c r="B1026" s="6" t="s">
        <v>109</v>
      </c>
      <c r="C1026" s="76">
        <f>C1018+C997+C990+C975+C967+C960+C949+C940+C935+C921+C916+C900+C890+C855+C828+C804+C799+C795+C780+C774+C770+C763+C739+C735+C731+C726+C721+C712+C707+C700+C688+C678+C670+C641+C632+C613+C606+C587+C565+C560+C539+C511+C495+C467+C459+C454+C446+C431+C419+C403+C386+C377+C372+C346+C337+C326+C319+C307+C273+C256+C249+C656+C874</f>
        <v>41025993.32</v>
      </c>
    </row>
    <row r="1027" spans="1:3" ht="16.5" thickBot="1" x14ac:dyDescent="0.3">
      <c r="A1027" s="436"/>
      <c r="B1027" s="6" t="s">
        <v>491</v>
      </c>
      <c r="C1027" s="65">
        <f>SUM(C999+C977+C969+C962+C950+C941+C936+C922+C917+C901+C891+C856+C829+C805+C781+C775+C764+C740+C722+C713+C689+C680+C671+C642+C633+C614+C607+C588+C566+C561+C540+C512+C496+C468+C460+C455+C432+C420+C404+C387+C378+C373+C347+C338+C327+C320+C308+C274+C257+C657+C875)</f>
        <v>26204191.32</v>
      </c>
    </row>
    <row r="1028" spans="1:3" ht="16.5" thickBot="1" x14ac:dyDescent="0.3">
      <c r="A1028" s="436"/>
      <c r="B1028" s="6" t="s">
        <v>447</v>
      </c>
      <c r="C1028" s="65">
        <f>SUM(C1000+C951+C923+C902+C857+C830+C806+C782+C765+C741+C690+C681+C643+C634+C615+C589+C567+C541+C513+C497+C469+C433+C421+C405+C388+C379+C348+C328+C309+C275+C658+C876)</f>
        <v>19724509.710000001</v>
      </c>
    </row>
    <row r="1029" spans="1:3" ht="16.5" thickBot="1" x14ac:dyDescent="0.3">
      <c r="A1029" s="436"/>
      <c r="B1029" s="6" t="s">
        <v>247</v>
      </c>
      <c r="C1029" s="65">
        <f>SUM(C1006+C978+C970+C963+C953+C942+C937+C925+C918+C908+C892+C862+C837+C812+C787+C776+C747+C723+C714+C694+C683+C672+C647+C620+C608+C595+C573+C562+C547+C519+C502+C478+C461+C456+C436+C425+C410+C394+C381+C374+C354+C339+C333+C321+C311+C277+C258+C662+C880+C709)</f>
        <v>7119681.6100000003</v>
      </c>
    </row>
    <row r="1030" spans="1:3" ht="16.5" thickBot="1" x14ac:dyDescent="0.3">
      <c r="A1030" s="436"/>
      <c r="B1030" s="6" t="s">
        <v>448</v>
      </c>
      <c r="C1030" s="65">
        <f>+C1020+C992+C980+C701+C531+C250</f>
        <v>1264000</v>
      </c>
    </row>
    <row r="1031" spans="1:3" ht="16.5" thickBot="1" x14ac:dyDescent="0.3">
      <c r="A1031" s="436"/>
      <c r="B1031" s="6" t="s">
        <v>449</v>
      </c>
      <c r="C1031" s="65">
        <f>SUM(C1015+C870+C850+C825+C800+C796+C792+C771+C759+C736+C732+C727+C653+C638+C628+C603+C584+C557+C536+C508+C491+C442+C342+C667+C366)</f>
        <v>12587802</v>
      </c>
    </row>
    <row r="1032" spans="1:3" ht="16.5" thickBot="1" x14ac:dyDescent="0.3">
      <c r="A1032" s="436"/>
      <c r="B1032" s="6" t="s">
        <v>450</v>
      </c>
      <c r="C1032" s="65">
        <f>+C444</f>
        <v>330000</v>
      </c>
    </row>
    <row r="1033" spans="1:3" ht="16.5" thickBot="1" x14ac:dyDescent="0.3">
      <c r="A1033" s="437"/>
      <c r="B1033" s="5" t="s">
        <v>279</v>
      </c>
      <c r="C1033" s="68">
        <f>+C983+C957+C945+C929+C896+C268+C282+C261+C368</f>
        <v>3475063.41</v>
      </c>
    </row>
    <row r="1034" spans="1:3" x14ac:dyDescent="0.25">
      <c r="A1034" s="7"/>
      <c r="B1034" s="4"/>
      <c r="C1034" s="365"/>
    </row>
    <row r="1035" spans="1:3" x14ac:dyDescent="0.25">
      <c r="A1035" s="7"/>
      <c r="B1035" s="4"/>
      <c r="C1035" s="365"/>
    </row>
    <row r="1036" spans="1:3" x14ac:dyDescent="0.25">
      <c r="A1036" s="7"/>
      <c r="B1036" s="4"/>
      <c r="C1036" s="365"/>
    </row>
    <row r="1037" spans="1:3" x14ac:dyDescent="0.25">
      <c r="A1037" s="7"/>
      <c r="B1037" s="4"/>
      <c r="C1037" s="365"/>
    </row>
    <row r="1038" spans="1:3" x14ac:dyDescent="0.25">
      <c r="A1038" s="7"/>
      <c r="B1038" s="4"/>
      <c r="C1038" s="365"/>
    </row>
    <row r="1039" spans="1:3" x14ac:dyDescent="0.25">
      <c r="A1039" s="7"/>
      <c r="B1039" s="4"/>
      <c r="C1039" s="365"/>
    </row>
    <row r="1040" spans="1:3" x14ac:dyDescent="0.25">
      <c r="A1040" s="7"/>
      <c r="B1040" s="4"/>
      <c r="C1040" s="365"/>
    </row>
    <row r="1041" spans="1:3" x14ac:dyDescent="0.25">
      <c r="A1041" s="7"/>
      <c r="B1041" s="4"/>
      <c r="C1041" s="365"/>
    </row>
    <row r="1042" spans="1:3" x14ac:dyDescent="0.25">
      <c r="A1042" s="7"/>
      <c r="B1042" s="4"/>
      <c r="C1042" s="365"/>
    </row>
    <row r="1043" spans="1:3" x14ac:dyDescent="0.25">
      <c r="A1043" s="7"/>
      <c r="B1043" s="4"/>
      <c r="C1043" s="365"/>
    </row>
    <row r="1044" spans="1:3" x14ac:dyDescent="0.25">
      <c r="A1044" s="7"/>
      <c r="B1044" s="4"/>
      <c r="C1044" s="365"/>
    </row>
    <row r="1045" spans="1:3" x14ac:dyDescent="0.25">
      <c r="A1045" s="7"/>
      <c r="B1045" s="4"/>
      <c r="C1045" s="365"/>
    </row>
    <row r="1046" spans="1:3" x14ac:dyDescent="0.25">
      <c r="A1046" s="7"/>
      <c r="B1046" s="4"/>
      <c r="C1046" s="365"/>
    </row>
    <row r="1047" spans="1:3" x14ac:dyDescent="0.25">
      <c r="A1047" s="7"/>
      <c r="B1047" s="4"/>
      <c r="C1047" s="365"/>
    </row>
    <row r="1048" spans="1:3" x14ac:dyDescent="0.25">
      <c r="A1048" s="7"/>
      <c r="B1048" s="4"/>
      <c r="C1048" s="365"/>
    </row>
    <row r="1049" spans="1:3" x14ac:dyDescent="0.25">
      <c r="A1049" s="7"/>
      <c r="B1049" s="4"/>
      <c r="C1049" s="365"/>
    </row>
    <row r="1050" spans="1:3" x14ac:dyDescent="0.25">
      <c r="A1050" s="7"/>
      <c r="B1050" s="4"/>
      <c r="C1050" s="365"/>
    </row>
    <row r="1051" spans="1:3" x14ac:dyDescent="0.25">
      <c r="A1051" s="7"/>
      <c r="B1051" s="4"/>
      <c r="C1051" s="365"/>
    </row>
    <row r="1052" spans="1:3" x14ac:dyDescent="0.25">
      <c r="A1052" s="7"/>
      <c r="B1052" s="4"/>
      <c r="C1052" s="365"/>
    </row>
    <row r="1053" spans="1:3" x14ac:dyDescent="0.25">
      <c r="A1053" s="1" t="s">
        <v>280</v>
      </c>
    </row>
    <row r="1054" spans="1:3" x14ac:dyDescent="0.25">
      <c r="A1054" s="2" t="s">
        <v>281</v>
      </c>
    </row>
    <row r="1055" spans="1:3" x14ac:dyDescent="0.25">
      <c r="A1055" s="507" t="s">
        <v>697</v>
      </c>
      <c r="B1055" s="507"/>
      <c r="C1055" s="507"/>
    </row>
    <row r="1056" spans="1:3" ht="16.5" thickBot="1" x14ac:dyDescent="0.3">
      <c r="A1056" s="2" t="s">
        <v>282</v>
      </c>
    </row>
    <row r="1057" spans="1:3" x14ac:dyDescent="0.25">
      <c r="A1057" s="22" t="s">
        <v>10</v>
      </c>
      <c r="B1057" s="103" t="s">
        <v>33</v>
      </c>
      <c r="C1057" s="558" t="s">
        <v>575</v>
      </c>
    </row>
    <row r="1058" spans="1:3" ht="15.75" customHeight="1" x14ac:dyDescent="0.25">
      <c r="A1058" s="37" t="s">
        <v>283</v>
      </c>
      <c r="B1058" s="4" t="s">
        <v>284</v>
      </c>
      <c r="C1058" s="559"/>
    </row>
    <row r="1059" spans="1:3" ht="16.5" thickBot="1" x14ac:dyDescent="0.3">
      <c r="A1059" s="23" t="s">
        <v>12</v>
      </c>
      <c r="B1059" s="104"/>
      <c r="C1059" s="572"/>
    </row>
    <row r="1060" spans="1:3" ht="16.5" thickBot="1" x14ac:dyDescent="0.3">
      <c r="A1060" s="23"/>
      <c r="B1060" s="5" t="s">
        <v>285</v>
      </c>
      <c r="C1060" s="168"/>
    </row>
    <row r="1061" spans="1:3" ht="15" customHeight="1" x14ac:dyDescent="0.25">
      <c r="A1061" s="511">
        <v>750</v>
      </c>
      <c r="B1061" s="513" t="s">
        <v>509</v>
      </c>
      <c r="C1061" s="516">
        <f>+C1063+C1066</f>
        <v>96789</v>
      </c>
    </row>
    <row r="1062" spans="1:3" ht="15.75" customHeight="1" thickBot="1" x14ac:dyDescent="0.3">
      <c r="A1062" s="512"/>
      <c r="B1062" s="514"/>
      <c r="C1062" s="517"/>
    </row>
    <row r="1063" spans="1:3" ht="16.5" thickBot="1" x14ac:dyDescent="0.3">
      <c r="A1063" s="23">
        <v>75011</v>
      </c>
      <c r="B1063" s="92" t="s">
        <v>24</v>
      </c>
      <c r="C1063" s="111">
        <f>C1064</f>
        <v>96689</v>
      </c>
    </row>
    <row r="1064" spans="1:3" x14ac:dyDescent="0.25">
      <c r="A1064" s="28"/>
      <c r="B1064" s="7" t="s">
        <v>286</v>
      </c>
      <c r="C1064" s="167">
        <f>C1065</f>
        <v>96689</v>
      </c>
    </row>
    <row r="1065" spans="1:3" ht="63.75" thickBot="1" x14ac:dyDescent="0.3">
      <c r="A1065" s="28">
        <v>2010</v>
      </c>
      <c r="B1065" s="7" t="s">
        <v>510</v>
      </c>
      <c r="C1065" s="17">
        <v>96689</v>
      </c>
    </row>
    <row r="1066" spans="1:3" ht="16.5" thickBot="1" x14ac:dyDescent="0.3">
      <c r="A1066" s="38">
        <v>75045</v>
      </c>
      <c r="B1066" s="109" t="s">
        <v>29</v>
      </c>
      <c r="C1066" s="111">
        <f>C1067</f>
        <v>100</v>
      </c>
    </row>
    <row r="1067" spans="1:3" x14ac:dyDescent="0.25">
      <c r="A1067" s="555">
        <v>2010</v>
      </c>
      <c r="B1067" s="7" t="s">
        <v>286</v>
      </c>
      <c r="C1067" s="167">
        <f>C1068</f>
        <v>100</v>
      </c>
    </row>
    <row r="1068" spans="1:3" ht="31.5" x14ac:dyDescent="0.25">
      <c r="A1068" s="555"/>
      <c r="B1068" s="7" t="s">
        <v>287</v>
      </c>
      <c r="C1068" s="564">
        <v>100</v>
      </c>
    </row>
    <row r="1069" spans="1:3" x14ac:dyDescent="0.25">
      <c r="A1069" s="555"/>
      <c r="B1069" s="7" t="s">
        <v>288</v>
      </c>
      <c r="C1069" s="588"/>
    </row>
    <row r="1070" spans="1:3" ht="32.25" thickBot="1" x14ac:dyDescent="0.3">
      <c r="A1070" s="556"/>
      <c r="B1070" s="226" t="s">
        <v>289</v>
      </c>
      <c r="C1070" s="565"/>
    </row>
    <row r="1071" spans="1:3" ht="32.25" customHeight="1" x14ac:dyDescent="0.25">
      <c r="A1071" s="511">
        <v>751</v>
      </c>
      <c r="B1071" s="604" t="s">
        <v>31</v>
      </c>
      <c r="C1071" s="520">
        <f>C1074</f>
        <v>2237</v>
      </c>
    </row>
    <row r="1072" spans="1:3" x14ac:dyDescent="0.25">
      <c r="A1072" s="554"/>
      <c r="B1072" s="605"/>
      <c r="C1072" s="579"/>
    </row>
    <row r="1073" spans="1:3" ht="16.5" thickBot="1" x14ac:dyDescent="0.3">
      <c r="A1073" s="512"/>
      <c r="B1073" s="164" t="s">
        <v>23</v>
      </c>
      <c r="C1073" s="557"/>
    </row>
    <row r="1074" spans="1:3" ht="32.25" thickBot="1" x14ac:dyDescent="0.3">
      <c r="A1074" s="23">
        <v>75101</v>
      </c>
      <c r="B1074" s="5" t="s">
        <v>290</v>
      </c>
      <c r="C1074" s="11">
        <f>C1075</f>
        <v>2237</v>
      </c>
    </row>
    <row r="1075" spans="1:3" x14ac:dyDescent="0.25">
      <c r="A1075" s="28"/>
      <c r="B1075" s="7" t="s">
        <v>286</v>
      </c>
      <c r="C1075" s="17">
        <f>C1076</f>
        <v>2237</v>
      </c>
    </row>
    <row r="1076" spans="1:3" ht="63.75" thickBot="1" x14ac:dyDescent="0.3">
      <c r="A1076" s="28">
        <v>2010</v>
      </c>
      <c r="B1076" s="7" t="s">
        <v>291</v>
      </c>
      <c r="C1076" s="17">
        <v>2237</v>
      </c>
    </row>
    <row r="1077" spans="1:3" ht="15" customHeight="1" x14ac:dyDescent="0.25">
      <c r="A1077" s="552">
        <v>852</v>
      </c>
      <c r="B1077" s="513" t="s">
        <v>293</v>
      </c>
      <c r="C1077" s="516">
        <f>C1080+C1083</f>
        <v>112100</v>
      </c>
    </row>
    <row r="1078" spans="1:3" ht="15.75" customHeight="1" x14ac:dyDescent="0.25">
      <c r="A1078" s="601"/>
      <c r="B1078" s="547"/>
      <c r="C1078" s="579"/>
    </row>
    <row r="1079" spans="1:3" ht="16.5" thickBot="1" x14ac:dyDescent="0.3">
      <c r="A1079" s="553"/>
      <c r="B1079" s="164" t="s">
        <v>23</v>
      </c>
      <c r="C1079" s="517"/>
    </row>
    <row r="1080" spans="1:3" ht="16.5" thickBot="1" x14ac:dyDescent="0.3">
      <c r="A1080" s="468">
        <v>85219</v>
      </c>
      <c r="B1080" s="469" t="s">
        <v>82</v>
      </c>
      <c r="C1080" s="16">
        <f>C1081</f>
        <v>1100</v>
      </c>
    </row>
    <row r="1081" spans="1:3" x14ac:dyDescent="0.25">
      <c r="A1081" s="227"/>
      <c r="B1081" s="7" t="s">
        <v>27</v>
      </c>
      <c r="C1081" s="260">
        <f>C1082</f>
        <v>1100</v>
      </c>
    </row>
    <row r="1082" spans="1:3" ht="79.5" thickBot="1" x14ac:dyDescent="0.3">
      <c r="A1082" s="261">
        <v>2010</v>
      </c>
      <c r="B1082" s="7" t="s">
        <v>600</v>
      </c>
      <c r="C1082" s="259">
        <v>1100</v>
      </c>
    </row>
    <row r="1083" spans="1:3" ht="26.25" customHeight="1" thickBot="1" x14ac:dyDescent="0.3">
      <c r="A1083" s="228">
        <v>85228</v>
      </c>
      <c r="B1083" s="265" t="s">
        <v>85</v>
      </c>
      <c r="C1083" s="111">
        <f>C1084</f>
        <v>111000</v>
      </c>
    </row>
    <row r="1084" spans="1:3" ht="26.25" customHeight="1" x14ac:dyDescent="0.25">
      <c r="A1084" s="227"/>
      <c r="B1084" s="7" t="s">
        <v>27</v>
      </c>
      <c r="C1084" s="260">
        <f>C1085</f>
        <v>111000</v>
      </c>
    </row>
    <row r="1085" spans="1:3" ht="46.5" customHeight="1" thickBot="1" x14ac:dyDescent="0.3">
      <c r="A1085" s="280">
        <v>2010</v>
      </c>
      <c r="B1085" s="7" t="s">
        <v>600</v>
      </c>
      <c r="C1085" s="269">
        <v>111000</v>
      </c>
    </row>
    <row r="1086" spans="1:3" x14ac:dyDescent="0.25">
      <c r="A1086" s="511">
        <v>855</v>
      </c>
      <c r="B1086" s="103" t="s">
        <v>88</v>
      </c>
      <c r="C1086" s="516">
        <f>+C1088+C1092+C1095+C1098</f>
        <v>11755000</v>
      </c>
    </row>
    <row r="1087" spans="1:3" ht="16.5" thickBot="1" x14ac:dyDescent="0.3">
      <c r="A1087" s="512"/>
      <c r="B1087" s="5" t="s">
        <v>23</v>
      </c>
      <c r="C1087" s="517"/>
    </row>
    <row r="1088" spans="1:3" ht="15" customHeight="1" x14ac:dyDescent="0.25">
      <c r="A1088" s="554">
        <v>85501</v>
      </c>
      <c r="B1088" s="547" t="s">
        <v>260</v>
      </c>
      <c r="C1088" s="516">
        <f>C1090</f>
        <v>7142000</v>
      </c>
    </row>
    <row r="1089" spans="1:3" ht="15.75" customHeight="1" thickBot="1" x14ac:dyDescent="0.3">
      <c r="A1089" s="512"/>
      <c r="B1089" s="514"/>
      <c r="C1089" s="517"/>
    </row>
    <row r="1090" spans="1:3" x14ac:dyDescent="0.25">
      <c r="A1090" s="28" t="s">
        <v>2</v>
      </c>
      <c r="B1090" s="7" t="s">
        <v>292</v>
      </c>
      <c r="C1090" s="260">
        <f>C1091</f>
        <v>7142000</v>
      </c>
    </row>
    <row r="1091" spans="1:3" ht="81.75" customHeight="1" x14ac:dyDescent="0.25">
      <c r="A1091" s="327">
        <v>2060</v>
      </c>
      <c r="B1091" s="331" t="s">
        <v>601</v>
      </c>
      <c r="C1091" s="17">
        <v>7142000</v>
      </c>
    </row>
    <row r="1092" spans="1:3" ht="48" thickBot="1" x14ac:dyDescent="0.3">
      <c r="A1092" s="328">
        <v>85502</v>
      </c>
      <c r="B1092" s="307" t="s">
        <v>294</v>
      </c>
      <c r="C1092" s="11">
        <f>C1093</f>
        <v>4296200</v>
      </c>
    </row>
    <row r="1093" spans="1:3" x14ac:dyDescent="0.25">
      <c r="A1093" s="28"/>
      <c r="B1093" s="7" t="s">
        <v>292</v>
      </c>
      <c r="C1093" s="17">
        <f>C1094</f>
        <v>4296200</v>
      </c>
    </row>
    <row r="1094" spans="1:3" ht="85.5" customHeight="1" thickBot="1" x14ac:dyDescent="0.3">
      <c r="A1094" s="29">
        <v>2010</v>
      </c>
      <c r="B1094" s="6" t="s">
        <v>295</v>
      </c>
      <c r="C1094" s="17">
        <v>4296200</v>
      </c>
    </row>
    <row r="1095" spans="1:3" ht="44.25" customHeight="1" thickBot="1" x14ac:dyDescent="0.3">
      <c r="A1095" s="418">
        <v>85504</v>
      </c>
      <c r="B1095" s="5" t="s">
        <v>670</v>
      </c>
      <c r="C1095" s="17">
        <f>C1096</f>
        <v>302500</v>
      </c>
    </row>
    <row r="1096" spans="1:3" ht="22.5" customHeight="1" thickBot="1" x14ac:dyDescent="0.3">
      <c r="A1096" s="417"/>
      <c r="B1096" s="6" t="s">
        <v>292</v>
      </c>
      <c r="C1096" s="17">
        <f>C1097</f>
        <v>302500</v>
      </c>
    </row>
    <row r="1097" spans="1:3" ht="63.75" customHeight="1" thickBot="1" x14ac:dyDescent="0.3">
      <c r="A1097" s="417">
        <v>2010</v>
      </c>
      <c r="B1097" s="6" t="s">
        <v>295</v>
      </c>
      <c r="C1097" s="17">
        <v>302500</v>
      </c>
    </row>
    <row r="1098" spans="1:3" ht="103.5" customHeight="1" x14ac:dyDescent="0.25">
      <c r="A1098" s="228">
        <v>85513</v>
      </c>
      <c r="B1098" s="494" t="s">
        <v>728</v>
      </c>
      <c r="C1098" s="165">
        <f>C1099</f>
        <v>14300</v>
      </c>
    </row>
    <row r="1099" spans="1:3" ht="22.5" customHeight="1" x14ac:dyDescent="0.25">
      <c r="A1099" s="487"/>
      <c r="B1099" s="325" t="s">
        <v>27</v>
      </c>
      <c r="C1099" s="17">
        <f>C1100</f>
        <v>14300</v>
      </c>
    </row>
    <row r="1100" spans="1:3" ht="69.75" customHeight="1" x14ac:dyDescent="0.25">
      <c r="A1100" s="487">
        <v>2010</v>
      </c>
      <c r="B1100" s="499" t="s">
        <v>512</v>
      </c>
      <c r="C1100" s="17">
        <v>14300</v>
      </c>
    </row>
    <row r="1101" spans="1:3" ht="28.5" customHeight="1" x14ac:dyDescent="0.25">
      <c r="A1101" s="441"/>
      <c r="B1101" s="442" t="s">
        <v>296</v>
      </c>
      <c r="C1101" s="424">
        <f>C1061+C1071+C1077+C1086</f>
        <v>11966126</v>
      </c>
    </row>
    <row r="1102" spans="1:3" ht="28.5" customHeight="1" x14ac:dyDescent="0.25">
      <c r="A1102" s="439"/>
      <c r="B1102" s="438"/>
      <c r="C1102" s="440"/>
    </row>
    <row r="1103" spans="1:3" ht="28.5" customHeight="1" x14ac:dyDescent="0.25">
      <c r="A1103" s="439"/>
      <c r="B1103" s="438"/>
      <c r="C1103" s="440"/>
    </row>
    <row r="1104" spans="1:3" ht="28.5" customHeight="1" x14ac:dyDescent="0.25">
      <c r="A1104" s="439"/>
      <c r="B1104" s="438"/>
      <c r="C1104" s="440"/>
    </row>
    <row r="1105" spans="1:3" ht="25.5" customHeight="1" thickBot="1" x14ac:dyDescent="0.3">
      <c r="A1105" s="443"/>
      <c r="B1105" s="444" t="s">
        <v>297</v>
      </c>
      <c r="C1105" s="110"/>
    </row>
    <row r="1106" spans="1:3" x14ac:dyDescent="0.25">
      <c r="A1106" s="511">
        <v>750</v>
      </c>
      <c r="B1106" s="4" t="s">
        <v>22</v>
      </c>
      <c r="C1106" s="516">
        <f>+C1108+C1119</f>
        <v>96789</v>
      </c>
    </row>
    <row r="1107" spans="1:3" ht="16.5" thickBot="1" x14ac:dyDescent="0.3">
      <c r="A1107" s="512"/>
      <c r="B1107" s="5" t="s">
        <v>23</v>
      </c>
      <c r="C1107" s="517"/>
    </row>
    <row r="1108" spans="1:3" ht="30.75" customHeight="1" thickBot="1" x14ac:dyDescent="0.3">
      <c r="A1108" s="264">
        <v>75011</v>
      </c>
      <c r="B1108" s="4" t="s">
        <v>24</v>
      </c>
      <c r="C1108" s="111">
        <f>C1109</f>
        <v>96689</v>
      </c>
    </row>
    <row r="1109" spans="1:3" x14ac:dyDescent="0.25">
      <c r="A1109" s="21"/>
      <c r="B1109" s="282" t="s">
        <v>494</v>
      </c>
      <c r="C1109" s="263">
        <f>C1110</f>
        <v>96689</v>
      </c>
    </row>
    <row r="1110" spans="1:3" x14ac:dyDescent="0.25">
      <c r="A1110" s="28"/>
      <c r="B1110" s="7" t="s">
        <v>298</v>
      </c>
      <c r="C1110" s="17">
        <f>+C1111+C1116</f>
        <v>96689</v>
      </c>
    </row>
    <row r="1111" spans="1:3" x14ac:dyDescent="0.25">
      <c r="A1111" s="28"/>
      <c r="B1111" s="7" t="s">
        <v>140</v>
      </c>
      <c r="C1111" s="17">
        <f>SUM(C1112:C1115)</f>
        <v>92239</v>
      </c>
    </row>
    <row r="1112" spans="1:3" x14ac:dyDescent="0.25">
      <c r="A1112" s="28">
        <v>4010</v>
      </c>
      <c r="B1112" s="7" t="s">
        <v>141</v>
      </c>
      <c r="C1112" s="17">
        <v>68000</v>
      </c>
    </row>
    <row r="1113" spans="1:3" x14ac:dyDescent="0.25">
      <c r="A1113" s="28">
        <v>4110</v>
      </c>
      <c r="B1113" s="7" t="s">
        <v>142</v>
      </c>
      <c r="C1113" s="17">
        <v>11700</v>
      </c>
    </row>
    <row r="1114" spans="1:3" x14ac:dyDescent="0.25">
      <c r="A1114" s="28">
        <v>4120</v>
      </c>
      <c r="B1114" s="7" t="s">
        <v>165</v>
      </c>
      <c r="C1114" s="17">
        <v>1700</v>
      </c>
    </row>
    <row r="1115" spans="1:3" x14ac:dyDescent="0.25">
      <c r="A1115" s="416">
        <v>4170</v>
      </c>
      <c r="B1115" s="7" t="s">
        <v>173</v>
      </c>
      <c r="C1115" s="17">
        <v>10839</v>
      </c>
    </row>
    <row r="1116" spans="1:3" x14ac:dyDescent="0.25">
      <c r="A1116" s="28"/>
      <c r="B1116" s="7" t="s">
        <v>134</v>
      </c>
      <c r="C1116" s="17">
        <v>4450</v>
      </c>
    </row>
    <row r="1117" spans="1:3" x14ac:dyDescent="0.25">
      <c r="A1117" s="28">
        <v>4210</v>
      </c>
      <c r="B1117" s="7" t="s">
        <v>128</v>
      </c>
      <c r="C1117" s="17">
        <v>2450</v>
      </c>
    </row>
    <row r="1118" spans="1:3" ht="16.5" thickBot="1" x14ac:dyDescent="0.3">
      <c r="A1118" s="29">
        <v>4300</v>
      </c>
      <c r="B1118" s="6" t="s">
        <v>299</v>
      </c>
      <c r="C1118" s="166">
        <v>2000</v>
      </c>
    </row>
    <row r="1119" spans="1:3" ht="46.5" customHeight="1" thickBot="1" x14ac:dyDescent="0.3">
      <c r="A1119" s="89">
        <v>75045</v>
      </c>
      <c r="B1119" s="5" t="s">
        <v>29</v>
      </c>
      <c r="C1119" s="111">
        <f>C1120</f>
        <v>100</v>
      </c>
    </row>
    <row r="1120" spans="1:3" ht="16.5" thickBot="1" x14ac:dyDescent="0.3">
      <c r="A1120" s="29"/>
      <c r="B1120" s="6" t="s">
        <v>494</v>
      </c>
      <c r="C1120" s="167">
        <f>C1121</f>
        <v>100</v>
      </c>
    </row>
    <row r="1121" spans="1:3" x14ac:dyDescent="0.25">
      <c r="A1121" s="94"/>
      <c r="B1121" s="7" t="s">
        <v>149</v>
      </c>
      <c r="C1121" s="17">
        <f>C1122</f>
        <v>100</v>
      </c>
    </row>
    <row r="1122" spans="1:3" x14ac:dyDescent="0.25">
      <c r="A1122" s="28"/>
      <c r="B1122" s="7" t="s">
        <v>134</v>
      </c>
      <c r="C1122" s="17">
        <f>C1123</f>
        <v>100</v>
      </c>
    </row>
    <row r="1123" spans="1:3" ht="16.5" thickBot="1" x14ac:dyDescent="0.3">
      <c r="A1123" s="28">
        <v>4410</v>
      </c>
      <c r="B1123" s="7" t="s">
        <v>300</v>
      </c>
      <c r="C1123" s="166">
        <v>100</v>
      </c>
    </row>
    <row r="1124" spans="1:3" ht="31.5" x14ac:dyDescent="0.25">
      <c r="A1124" s="511">
        <v>751</v>
      </c>
      <c r="B1124" s="90" t="s">
        <v>472</v>
      </c>
      <c r="C1124" s="516">
        <f>C1126</f>
        <v>2237</v>
      </c>
    </row>
    <row r="1125" spans="1:3" ht="16.5" thickBot="1" x14ac:dyDescent="0.3">
      <c r="A1125" s="512"/>
      <c r="B1125" s="91" t="s">
        <v>23</v>
      </c>
      <c r="C1125" s="517"/>
    </row>
    <row r="1126" spans="1:3" ht="42.75" customHeight="1" thickBot="1" x14ac:dyDescent="0.3">
      <c r="A1126" s="23">
        <v>75101</v>
      </c>
      <c r="B1126" s="5" t="s">
        <v>31</v>
      </c>
      <c r="C1126" s="111">
        <f>C1127</f>
        <v>2237</v>
      </c>
    </row>
    <row r="1127" spans="1:3" x14ac:dyDescent="0.25">
      <c r="A1127" s="28"/>
      <c r="B1127" s="7" t="s">
        <v>494</v>
      </c>
      <c r="C1127" s="167">
        <f>C1128</f>
        <v>2237</v>
      </c>
    </row>
    <row r="1128" spans="1:3" x14ac:dyDescent="0.25">
      <c r="A1128" s="28"/>
      <c r="B1128" s="7" t="s">
        <v>149</v>
      </c>
      <c r="C1128" s="17">
        <f>+C1129+C1133</f>
        <v>2237</v>
      </c>
    </row>
    <row r="1129" spans="1:3" x14ac:dyDescent="0.25">
      <c r="A1129" s="28"/>
      <c r="B1129" s="7" t="s">
        <v>140</v>
      </c>
      <c r="C1129" s="17">
        <f>SUM(C1130:C1132)</f>
        <v>1250</v>
      </c>
    </row>
    <row r="1130" spans="1:3" x14ac:dyDescent="0.25">
      <c r="A1130" s="28">
        <v>4110</v>
      </c>
      <c r="B1130" s="7" t="s">
        <v>152</v>
      </c>
      <c r="C1130" s="17">
        <v>200</v>
      </c>
    </row>
    <row r="1131" spans="1:3" x14ac:dyDescent="0.25">
      <c r="A1131" s="28">
        <v>4120</v>
      </c>
      <c r="B1131" s="7" t="s">
        <v>165</v>
      </c>
      <c r="C1131" s="17">
        <v>50</v>
      </c>
    </row>
    <row r="1132" spans="1:3" x14ac:dyDescent="0.25">
      <c r="A1132" s="28">
        <v>4170</v>
      </c>
      <c r="B1132" s="7" t="s">
        <v>126</v>
      </c>
      <c r="C1132" s="17">
        <v>1000</v>
      </c>
    </row>
    <row r="1133" spans="1:3" x14ac:dyDescent="0.25">
      <c r="A1133" s="28"/>
      <c r="B1133" s="7" t="s">
        <v>134</v>
      </c>
      <c r="C1133" s="17">
        <f>SUM(C1134:C1135)</f>
        <v>987</v>
      </c>
    </row>
    <row r="1134" spans="1:3" x14ac:dyDescent="0.25">
      <c r="A1134" s="303">
        <v>4210</v>
      </c>
      <c r="B1134" s="7" t="s">
        <v>128</v>
      </c>
      <c r="C1134" s="17">
        <v>600</v>
      </c>
    </row>
    <row r="1135" spans="1:3" x14ac:dyDescent="0.25">
      <c r="A1135" s="327">
        <v>4300</v>
      </c>
      <c r="B1135" s="348" t="s">
        <v>130</v>
      </c>
      <c r="C1135" s="17">
        <v>387</v>
      </c>
    </row>
    <row r="1136" spans="1:3" x14ac:dyDescent="0.25">
      <c r="A1136" s="521">
        <v>852</v>
      </c>
      <c r="B1136" s="106" t="s">
        <v>243</v>
      </c>
      <c r="C1136" s="520">
        <f>C1143+C1147</f>
        <v>112100</v>
      </c>
    </row>
    <row r="1137" spans="1:3" ht="16.5" thickBot="1" x14ac:dyDescent="0.3">
      <c r="A1137" s="512"/>
      <c r="B1137" s="299" t="s">
        <v>116</v>
      </c>
      <c r="C1137" s="517"/>
    </row>
    <row r="1142" spans="1:3" ht="16.5" thickBot="1" x14ac:dyDescent="0.3"/>
    <row r="1143" spans="1:3" s="39" customFormat="1" ht="16.5" thickBot="1" x14ac:dyDescent="0.3">
      <c r="A1143" s="264">
        <v>85219</v>
      </c>
      <c r="B1143" s="283" t="s">
        <v>82</v>
      </c>
      <c r="C1143" s="111">
        <f>C1144</f>
        <v>1100</v>
      </c>
    </row>
    <row r="1144" spans="1:3" x14ac:dyDescent="0.25">
      <c r="A1144" s="277"/>
      <c r="B1144" s="243" t="s">
        <v>494</v>
      </c>
      <c r="C1144" s="269">
        <f>C1145</f>
        <v>1100</v>
      </c>
    </row>
    <row r="1145" spans="1:3" x14ac:dyDescent="0.25">
      <c r="A1145" s="278"/>
      <c r="B1145" s="243" t="s">
        <v>603</v>
      </c>
      <c r="C1145" s="269">
        <f>C1146</f>
        <v>1100</v>
      </c>
    </row>
    <row r="1146" spans="1:3" ht="16.5" thickBot="1" x14ac:dyDescent="0.3">
      <c r="A1146" s="278">
        <v>3110</v>
      </c>
      <c r="B1146" s="243" t="s">
        <v>393</v>
      </c>
      <c r="C1146" s="269">
        <v>1100</v>
      </c>
    </row>
    <row r="1147" spans="1:3" ht="16.5" thickBot="1" x14ac:dyDescent="0.3">
      <c r="A1147" s="328">
        <v>85228</v>
      </c>
      <c r="B1147" s="92" t="s">
        <v>85</v>
      </c>
      <c r="C1147" s="111">
        <f>C1148</f>
        <v>111000</v>
      </c>
    </row>
    <row r="1148" spans="1:3" x14ac:dyDescent="0.25">
      <c r="A1148" s="28"/>
      <c r="B1148" s="7" t="s">
        <v>494</v>
      </c>
      <c r="C1148" s="167">
        <f>C1149</f>
        <v>111000</v>
      </c>
    </row>
    <row r="1149" spans="1:3" x14ac:dyDescent="0.25">
      <c r="A1149" s="94"/>
      <c r="B1149" s="7" t="s">
        <v>208</v>
      </c>
      <c r="C1149" s="17">
        <f>+C1150</f>
        <v>111000</v>
      </c>
    </row>
    <row r="1150" spans="1:3" x14ac:dyDescent="0.25">
      <c r="A1150" s="28"/>
      <c r="B1150" s="7" t="s">
        <v>140</v>
      </c>
      <c r="C1150" s="17">
        <f>SUM(C1151:C1153)</f>
        <v>111000</v>
      </c>
    </row>
    <row r="1151" spans="1:3" x14ac:dyDescent="0.25">
      <c r="A1151" s="28">
        <v>4110</v>
      </c>
      <c r="B1151" s="7" t="s">
        <v>152</v>
      </c>
      <c r="C1151" s="17">
        <v>18795</v>
      </c>
    </row>
    <row r="1152" spans="1:3" x14ac:dyDescent="0.25">
      <c r="A1152" s="28">
        <v>4120</v>
      </c>
      <c r="B1152" s="7" t="s">
        <v>302</v>
      </c>
      <c r="C1152" s="17">
        <v>2205</v>
      </c>
    </row>
    <row r="1153" spans="1:3" ht="16.5" thickBot="1" x14ac:dyDescent="0.3">
      <c r="A1153" s="28">
        <v>4170</v>
      </c>
      <c r="B1153" s="7" t="s">
        <v>303</v>
      </c>
      <c r="C1153" s="17">
        <v>90000</v>
      </c>
    </row>
    <row r="1154" spans="1:3" s="39" customFormat="1" ht="21.75" customHeight="1" x14ac:dyDescent="0.25">
      <c r="A1154" s="511">
        <v>855</v>
      </c>
      <c r="B1154" s="163" t="s">
        <v>88</v>
      </c>
      <c r="C1154" s="516">
        <f>+C1156+C1171+C1186+C1199</f>
        <v>11755000</v>
      </c>
    </row>
    <row r="1155" spans="1:3" ht="16.5" thickBot="1" x14ac:dyDescent="0.3">
      <c r="A1155" s="512"/>
      <c r="B1155" s="164" t="s">
        <v>23</v>
      </c>
      <c r="C1155" s="517"/>
    </row>
    <row r="1156" spans="1:3" ht="31.5" customHeight="1" thickBot="1" x14ac:dyDescent="0.3">
      <c r="A1156" s="89">
        <v>85501</v>
      </c>
      <c r="B1156" s="143" t="s">
        <v>260</v>
      </c>
      <c r="C1156" s="111">
        <f>C1157</f>
        <v>7142000</v>
      </c>
    </row>
    <row r="1157" spans="1:3" x14ac:dyDescent="0.25">
      <c r="A1157" s="94"/>
      <c r="B1157" s="7" t="s">
        <v>494</v>
      </c>
      <c r="C1157" s="112">
        <f>+C1158+C1169</f>
        <v>7142000</v>
      </c>
    </row>
    <row r="1158" spans="1:3" x14ac:dyDescent="0.25">
      <c r="A1158" s="94"/>
      <c r="B1158" s="7" t="s">
        <v>208</v>
      </c>
      <c r="C1158" s="17">
        <f>+C1159+C1163</f>
        <v>107130</v>
      </c>
    </row>
    <row r="1159" spans="1:3" x14ac:dyDescent="0.25">
      <c r="A1159" s="94"/>
      <c r="B1159" s="7" t="s">
        <v>140</v>
      </c>
      <c r="C1159" s="17">
        <f>SUM(C1160:C1162)</f>
        <v>84130</v>
      </c>
    </row>
    <row r="1160" spans="1:3" x14ac:dyDescent="0.25">
      <c r="A1160" s="94">
        <v>4010</v>
      </c>
      <c r="B1160" s="7" t="s">
        <v>141</v>
      </c>
      <c r="C1160" s="17">
        <v>70000</v>
      </c>
    </row>
    <row r="1161" spans="1:3" x14ac:dyDescent="0.25">
      <c r="A1161" s="94">
        <v>4110</v>
      </c>
      <c r="B1161" s="7" t="s">
        <v>152</v>
      </c>
      <c r="C1161" s="17">
        <v>12130</v>
      </c>
    </row>
    <row r="1162" spans="1:3" x14ac:dyDescent="0.25">
      <c r="A1162" s="94">
        <v>4120</v>
      </c>
      <c r="B1162" s="7" t="s">
        <v>302</v>
      </c>
      <c r="C1162" s="17">
        <v>2000</v>
      </c>
    </row>
    <row r="1163" spans="1:3" x14ac:dyDescent="0.25">
      <c r="A1163" s="94"/>
      <c r="B1163" s="7" t="s">
        <v>304</v>
      </c>
      <c r="C1163" s="17">
        <f>SUM(C1164:C1168)</f>
        <v>23000</v>
      </c>
    </row>
    <row r="1164" spans="1:3" x14ac:dyDescent="0.25">
      <c r="A1164" s="261">
        <v>4210</v>
      </c>
      <c r="B1164" s="243" t="s">
        <v>128</v>
      </c>
      <c r="C1164" s="17">
        <v>5000</v>
      </c>
    </row>
    <row r="1165" spans="1:3" x14ac:dyDescent="0.25">
      <c r="A1165" s="261">
        <v>4260</v>
      </c>
      <c r="B1165" s="243" t="s">
        <v>153</v>
      </c>
      <c r="C1165" s="17">
        <v>1200</v>
      </c>
    </row>
    <row r="1166" spans="1:3" x14ac:dyDescent="0.25">
      <c r="A1166" s="94">
        <v>4300</v>
      </c>
      <c r="B1166" s="7" t="s">
        <v>130</v>
      </c>
      <c r="C1166" s="17">
        <v>14000</v>
      </c>
    </row>
    <row r="1167" spans="1:3" x14ac:dyDescent="0.25">
      <c r="A1167" s="94">
        <v>4360</v>
      </c>
      <c r="B1167" s="243" t="s">
        <v>190</v>
      </c>
      <c r="C1167" s="17">
        <v>800</v>
      </c>
    </row>
    <row r="1168" spans="1:3" x14ac:dyDescent="0.25">
      <c r="A1168" s="261">
        <v>4700</v>
      </c>
      <c r="B1168" s="243" t="s">
        <v>604</v>
      </c>
      <c r="C1168" s="17">
        <v>2000</v>
      </c>
    </row>
    <row r="1169" spans="1:3" x14ac:dyDescent="0.25">
      <c r="A1169" s="94"/>
      <c r="B1169" s="7" t="s">
        <v>176</v>
      </c>
      <c r="C1169" s="17">
        <f>C1170</f>
        <v>7034870</v>
      </c>
    </row>
    <row r="1170" spans="1:3" ht="16.5" thickBot="1" x14ac:dyDescent="0.3">
      <c r="A1170" s="95">
        <v>3110</v>
      </c>
      <c r="B1170" s="6" t="s">
        <v>393</v>
      </c>
      <c r="C1170" s="110">
        <v>7034870</v>
      </c>
    </row>
    <row r="1171" spans="1:3" ht="48" thickBot="1" x14ac:dyDescent="0.3">
      <c r="A1171" s="38">
        <v>85502</v>
      </c>
      <c r="B1171" s="109" t="s">
        <v>294</v>
      </c>
      <c r="C1171" s="111">
        <f>C1172</f>
        <v>4296200</v>
      </c>
    </row>
    <row r="1172" spans="1:3" x14ac:dyDescent="0.25">
      <c r="A1172" s="94"/>
      <c r="B1172" s="7" t="s">
        <v>494</v>
      </c>
      <c r="C1172" s="167">
        <f>+C1173+C1184</f>
        <v>4296200</v>
      </c>
    </row>
    <row r="1173" spans="1:3" x14ac:dyDescent="0.25">
      <c r="A1173" s="28"/>
      <c r="B1173" s="7" t="s">
        <v>455</v>
      </c>
      <c r="C1173" s="17">
        <f>+C1174+C1178</f>
        <v>278886</v>
      </c>
    </row>
    <row r="1174" spans="1:3" x14ac:dyDescent="0.25">
      <c r="A1174" s="28"/>
      <c r="B1174" s="7" t="s">
        <v>456</v>
      </c>
      <c r="C1174" s="17">
        <f>SUM(C1175:C1177)</f>
        <v>264696</v>
      </c>
    </row>
    <row r="1175" spans="1:3" x14ac:dyDescent="0.25">
      <c r="A1175" s="94">
        <v>4010</v>
      </c>
      <c r="B1175" s="7" t="s">
        <v>141</v>
      </c>
      <c r="C1175" s="17">
        <v>96996</v>
      </c>
    </row>
    <row r="1176" spans="1:3" x14ac:dyDescent="0.25">
      <c r="A1176" s="94">
        <v>4110</v>
      </c>
      <c r="B1176" s="7" t="s">
        <v>152</v>
      </c>
      <c r="C1176" s="17">
        <v>165500</v>
      </c>
    </row>
    <row r="1177" spans="1:3" x14ac:dyDescent="0.25">
      <c r="A1177" s="94">
        <v>4120</v>
      </c>
      <c r="B1177" s="7" t="s">
        <v>302</v>
      </c>
      <c r="C1177" s="17">
        <v>2200</v>
      </c>
    </row>
    <row r="1178" spans="1:3" x14ac:dyDescent="0.25">
      <c r="A1178" s="94"/>
      <c r="B1178" s="7" t="s">
        <v>304</v>
      </c>
      <c r="C1178" s="17">
        <f>SUM(C1179:C1183)</f>
        <v>14190</v>
      </c>
    </row>
    <row r="1179" spans="1:3" x14ac:dyDescent="0.25">
      <c r="A1179" s="28">
        <v>4210</v>
      </c>
      <c r="B1179" s="7" t="s">
        <v>128</v>
      </c>
      <c r="C1179" s="17">
        <v>4000</v>
      </c>
    </row>
    <row r="1180" spans="1:3" x14ac:dyDescent="0.25">
      <c r="A1180" s="94">
        <v>4260</v>
      </c>
      <c r="B1180" s="7" t="s">
        <v>457</v>
      </c>
      <c r="C1180" s="17">
        <v>1200</v>
      </c>
    </row>
    <row r="1181" spans="1:3" x14ac:dyDescent="0.25">
      <c r="A1181" s="94">
        <v>4300</v>
      </c>
      <c r="B1181" s="7" t="s">
        <v>130</v>
      </c>
      <c r="C1181" s="17">
        <v>7190</v>
      </c>
    </row>
    <row r="1182" spans="1:3" x14ac:dyDescent="0.25">
      <c r="A1182" s="94">
        <v>4360</v>
      </c>
      <c r="B1182" s="7" t="s">
        <v>605</v>
      </c>
      <c r="C1182" s="17">
        <v>800</v>
      </c>
    </row>
    <row r="1183" spans="1:3" x14ac:dyDescent="0.25">
      <c r="A1183" s="28">
        <v>4700</v>
      </c>
      <c r="B1183" s="7" t="s">
        <v>458</v>
      </c>
      <c r="C1183" s="17">
        <v>1000</v>
      </c>
    </row>
    <row r="1184" spans="1:3" x14ac:dyDescent="0.25">
      <c r="A1184" s="28"/>
      <c r="B1184" s="7" t="s">
        <v>176</v>
      </c>
      <c r="C1184" s="17">
        <f>C1185</f>
        <v>4017314</v>
      </c>
    </row>
    <row r="1185" spans="1:3" ht="16.5" thickBot="1" x14ac:dyDescent="0.3">
      <c r="A1185" s="327">
        <v>3110</v>
      </c>
      <c r="B1185" s="325" t="s">
        <v>245</v>
      </c>
      <c r="C1185" s="110">
        <v>4017314</v>
      </c>
    </row>
    <row r="1186" spans="1:3" ht="36.75" customHeight="1" thickBot="1" x14ac:dyDescent="0.3">
      <c r="A1186" s="356">
        <v>85504</v>
      </c>
      <c r="B1186" s="357" t="s">
        <v>395</v>
      </c>
      <c r="C1186" s="111">
        <f>C1187</f>
        <v>302500</v>
      </c>
    </row>
    <row r="1187" spans="1:3" x14ac:dyDescent="0.25">
      <c r="A1187" s="416"/>
      <c r="B1187" s="7" t="s">
        <v>494</v>
      </c>
      <c r="C1187" s="415">
        <f>C1188+C1197</f>
        <v>302500</v>
      </c>
    </row>
    <row r="1188" spans="1:3" x14ac:dyDescent="0.25">
      <c r="A1188" s="416"/>
      <c r="B1188" s="7" t="s">
        <v>455</v>
      </c>
      <c r="C1188" s="17">
        <f>C1189+C1193</f>
        <v>9750</v>
      </c>
    </row>
    <row r="1189" spans="1:3" x14ac:dyDescent="0.25">
      <c r="A1189" s="416"/>
      <c r="B1189" s="7" t="s">
        <v>456</v>
      </c>
      <c r="C1189" s="17">
        <f>C1190+C1191+C1192</f>
        <v>7800</v>
      </c>
    </row>
    <row r="1190" spans="1:3" x14ac:dyDescent="0.25">
      <c r="A1190" s="416">
        <v>4010</v>
      </c>
      <c r="B1190" s="7" t="s">
        <v>141</v>
      </c>
      <c r="C1190" s="17">
        <v>6520</v>
      </c>
    </row>
    <row r="1191" spans="1:3" x14ac:dyDescent="0.25">
      <c r="A1191" s="416">
        <v>4110</v>
      </c>
      <c r="B1191" s="7" t="s">
        <v>152</v>
      </c>
      <c r="C1191" s="17">
        <v>1120</v>
      </c>
    </row>
    <row r="1192" spans="1:3" x14ac:dyDescent="0.25">
      <c r="A1192" s="416">
        <v>4120</v>
      </c>
      <c r="B1192" s="7" t="s">
        <v>302</v>
      </c>
      <c r="C1192" s="17">
        <v>160</v>
      </c>
    </row>
    <row r="1193" spans="1:3" x14ac:dyDescent="0.25">
      <c r="A1193" s="416"/>
      <c r="B1193" s="7" t="s">
        <v>304</v>
      </c>
      <c r="C1193" s="17">
        <f>C1194+C1195+C1196</f>
        <v>1950</v>
      </c>
    </row>
    <row r="1194" spans="1:3" x14ac:dyDescent="0.25">
      <c r="A1194" s="416">
        <v>4210</v>
      </c>
      <c r="B1194" s="7" t="s">
        <v>128</v>
      </c>
      <c r="C1194" s="17">
        <v>450</v>
      </c>
    </row>
    <row r="1195" spans="1:3" x14ac:dyDescent="0.25">
      <c r="A1195" s="416">
        <v>4300</v>
      </c>
      <c r="B1195" s="7" t="s">
        <v>130</v>
      </c>
      <c r="C1195" s="17">
        <v>700</v>
      </c>
    </row>
    <row r="1196" spans="1:3" x14ac:dyDescent="0.25">
      <c r="A1196" s="416">
        <v>4700</v>
      </c>
      <c r="B1196" s="7" t="s">
        <v>458</v>
      </c>
      <c r="C1196" s="17">
        <v>800</v>
      </c>
    </row>
    <row r="1197" spans="1:3" x14ac:dyDescent="0.25">
      <c r="A1197" s="416"/>
      <c r="B1197" s="7" t="s">
        <v>176</v>
      </c>
      <c r="C1197" s="17">
        <f>C1198</f>
        <v>292750</v>
      </c>
    </row>
    <row r="1198" spans="1:3" ht="16.5" thickBot="1" x14ac:dyDescent="0.3">
      <c r="A1198" s="416">
        <v>3110</v>
      </c>
      <c r="B1198" s="425" t="s">
        <v>698</v>
      </c>
      <c r="C1198" s="110">
        <v>292750</v>
      </c>
    </row>
    <row r="1199" spans="1:3" ht="95.25" thickBot="1" x14ac:dyDescent="0.3">
      <c r="A1199" s="328">
        <v>85513</v>
      </c>
      <c r="B1199" s="494" t="s">
        <v>728</v>
      </c>
      <c r="C1199" s="111">
        <f>C1200</f>
        <v>14300</v>
      </c>
    </row>
    <row r="1200" spans="1:3" x14ac:dyDescent="0.25">
      <c r="A1200" s="28"/>
      <c r="B1200" s="7" t="s">
        <v>494</v>
      </c>
      <c r="C1200" s="167">
        <f>C1202</f>
        <v>14300</v>
      </c>
    </row>
    <row r="1201" spans="1:3" x14ac:dyDescent="0.25">
      <c r="A1201" s="261"/>
      <c r="B1201" s="7" t="s">
        <v>298</v>
      </c>
      <c r="C1201" s="269"/>
    </row>
    <row r="1202" spans="1:3" x14ac:dyDescent="0.25">
      <c r="A1202" s="261"/>
      <c r="B1202" s="7" t="s">
        <v>304</v>
      </c>
      <c r="C1202" s="269">
        <f>C1203</f>
        <v>14300</v>
      </c>
    </row>
    <row r="1203" spans="1:3" ht="16.5" thickBot="1" x14ac:dyDescent="0.3">
      <c r="A1203" s="29">
        <v>4130</v>
      </c>
      <c r="B1203" s="243" t="s">
        <v>602</v>
      </c>
      <c r="C1203" s="17">
        <v>14300</v>
      </c>
    </row>
    <row r="1204" spans="1:3" ht="36" customHeight="1" thickBot="1" x14ac:dyDescent="0.3">
      <c r="A1204" s="125"/>
      <c r="B1204" s="422" t="s">
        <v>305</v>
      </c>
      <c r="C1204" s="414">
        <f>+C1154+C1136+C1124+C1106</f>
        <v>11966126</v>
      </c>
    </row>
    <row r="1205" spans="1:3" x14ac:dyDescent="0.25">
      <c r="A1205" s="82"/>
      <c r="B1205" s="4"/>
      <c r="C1205" s="113"/>
    </row>
    <row r="1206" spans="1:3" x14ac:dyDescent="0.25">
      <c r="A1206" s="1" t="s">
        <v>306</v>
      </c>
    </row>
    <row r="1207" spans="1:3" x14ac:dyDescent="0.25">
      <c r="A1207" s="456"/>
    </row>
    <row r="1208" spans="1:3" ht="33" customHeight="1" x14ac:dyDescent="0.25">
      <c r="A1208" s="508" t="s">
        <v>671</v>
      </c>
      <c r="B1208" s="508"/>
      <c r="C1208" s="508"/>
    </row>
    <row r="1209" spans="1:3" x14ac:dyDescent="0.25">
      <c r="A1209" s="2"/>
    </row>
    <row r="1210" spans="1:3" x14ac:dyDescent="0.25">
      <c r="A1210" s="507" t="s">
        <v>672</v>
      </c>
      <c r="B1210" s="507"/>
      <c r="C1210" s="507"/>
    </row>
    <row r="1211" spans="1:3" x14ac:dyDescent="0.25">
      <c r="A1211" s="2" t="s">
        <v>307</v>
      </c>
    </row>
    <row r="1212" spans="1:3" x14ac:dyDescent="0.25">
      <c r="A1212" s="2" t="s">
        <v>308</v>
      </c>
    </row>
    <row r="1213" spans="1:3" x14ac:dyDescent="0.25">
      <c r="A1213" s="507" t="s">
        <v>675</v>
      </c>
      <c r="B1213" s="507"/>
      <c r="C1213" s="507"/>
    </row>
    <row r="1214" spans="1:3" x14ac:dyDescent="0.25">
      <c r="A1214" s="448"/>
      <c r="B1214" s="448"/>
      <c r="C1214" s="448"/>
    </row>
    <row r="1215" spans="1:3" x14ac:dyDescent="0.25">
      <c r="A1215" s="2" t="s">
        <v>309</v>
      </c>
    </row>
    <row r="1216" spans="1:3" s="507" customFormat="1" x14ac:dyDescent="0.25">
      <c r="A1216" s="507" t="s">
        <v>673</v>
      </c>
    </row>
    <row r="1217" spans="1:3" s="518" customFormat="1" x14ac:dyDescent="0.25">
      <c r="A1217" s="518" t="s">
        <v>674</v>
      </c>
    </row>
    <row r="1218" spans="1:3" s="498" customFormat="1" x14ac:dyDescent="0.25"/>
    <row r="1219" spans="1:3" s="498" customFormat="1" x14ac:dyDescent="0.25"/>
    <row r="1220" spans="1:3" s="498" customFormat="1" x14ac:dyDescent="0.25"/>
    <row r="1221" spans="1:3" s="498" customFormat="1" x14ac:dyDescent="0.25"/>
    <row r="1222" spans="1:3" s="498" customFormat="1" x14ac:dyDescent="0.25"/>
    <row r="1223" spans="1:3" s="455" customFormat="1" x14ac:dyDescent="0.25"/>
    <row r="1224" spans="1:3" s="174" customFormat="1" x14ac:dyDescent="0.25"/>
    <row r="1225" spans="1:3" s="3" customFormat="1" x14ac:dyDescent="0.25">
      <c r="A1225" s="519" t="s">
        <v>310</v>
      </c>
      <c r="B1225" s="507"/>
      <c r="C1225" s="507"/>
    </row>
    <row r="1226" spans="1:3" s="455" customFormat="1" x14ac:dyDescent="0.25">
      <c r="A1226" s="456"/>
      <c r="B1226" s="448"/>
      <c r="C1226" s="448"/>
    </row>
    <row r="1227" spans="1:3" s="3" customFormat="1" x14ac:dyDescent="0.25">
      <c r="A1227" s="507" t="s">
        <v>620</v>
      </c>
      <c r="B1227" s="507"/>
      <c r="C1227" s="507"/>
    </row>
    <row r="1228" spans="1:3" s="3" customFormat="1" x14ac:dyDescent="0.25">
      <c r="A1228" s="507" t="s">
        <v>459</v>
      </c>
      <c r="B1228" s="507"/>
      <c r="C1228" s="507"/>
    </row>
    <row r="1229" spans="1:3" s="3" customFormat="1" x14ac:dyDescent="0.25">
      <c r="A1229" s="2"/>
      <c r="B1229" s="2"/>
      <c r="C1229" s="2"/>
    </row>
    <row r="1230" spans="1:3" s="3" customFormat="1" x14ac:dyDescent="0.25">
      <c r="A1230" s="114" t="s">
        <v>460</v>
      </c>
      <c r="B1230" s="523" t="s">
        <v>461</v>
      </c>
      <c r="C1230" s="523" t="s">
        <v>462</v>
      </c>
    </row>
    <row r="1231" spans="1:3" s="3" customFormat="1" x14ac:dyDescent="0.25">
      <c r="A1231" s="114" t="s">
        <v>464</v>
      </c>
      <c r="B1231" s="524"/>
      <c r="C1231" s="524"/>
    </row>
    <row r="1232" spans="1:3" s="351" customFormat="1" x14ac:dyDescent="0.25">
      <c r="A1232" s="114"/>
      <c r="B1232" s="430" t="s">
        <v>101</v>
      </c>
      <c r="C1232" s="427">
        <f>C1233+C1235+C1237</f>
        <v>861889</v>
      </c>
    </row>
    <row r="1233" spans="1:3" s="351" customFormat="1" x14ac:dyDescent="0.25">
      <c r="A1233" s="114">
        <v>900</v>
      </c>
      <c r="B1233" s="525" t="s">
        <v>606</v>
      </c>
      <c r="C1233" s="527">
        <v>671000</v>
      </c>
    </row>
    <row r="1234" spans="1:3" s="351" customFormat="1" x14ac:dyDescent="0.25">
      <c r="A1234" s="114">
        <v>90005</v>
      </c>
      <c r="B1234" s="526"/>
      <c r="C1234" s="528"/>
    </row>
    <row r="1235" spans="1:3" s="351" customFormat="1" ht="15.75" customHeight="1" x14ac:dyDescent="0.25">
      <c r="A1235" s="114">
        <v>600</v>
      </c>
      <c r="B1235" s="525" t="s">
        <v>676</v>
      </c>
      <c r="C1235" s="527">
        <v>80659</v>
      </c>
    </row>
    <row r="1236" spans="1:3" s="351" customFormat="1" x14ac:dyDescent="0.25">
      <c r="A1236" s="114">
        <v>60016</v>
      </c>
      <c r="B1236" s="526"/>
      <c r="C1236" s="528"/>
    </row>
    <row r="1237" spans="1:3" s="420" customFormat="1" ht="15.75" customHeight="1" x14ac:dyDescent="0.25">
      <c r="A1237" s="114">
        <v>600</v>
      </c>
      <c r="B1237" s="525" t="s">
        <v>677</v>
      </c>
      <c r="C1237" s="596">
        <v>110230</v>
      </c>
    </row>
    <row r="1238" spans="1:3" s="420" customFormat="1" x14ac:dyDescent="0.25">
      <c r="A1238" s="114">
        <v>60016</v>
      </c>
      <c r="B1238" s="526"/>
      <c r="C1238" s="597"/>
    </row>
    <row r="1239" spans="1:3" s="478" customFormat="1" x14ac:dyDescent="0.25">
      <c r="A1239" s="114"/>
      <c r="B1239" s="474"/>
      <c r="C1239" s="475"/>
    </row>
    <row r="1240" spans="1:3" s="478" customFormat="1" x14ac:dyDescent="0.25">
      <c r="A1240" s="114"/>
      <c r="B1240" s="485" t="s">
        <v>100</v>
      </c>
      <c r="C1240" s="484">
        <f>C1241</f>
        <v>439509.32</v>
      </c>
    </row>
    <row r="1241" spans="1:3" s="478" customFormat="1" x14ac:dyDescent="0.25">
      <c r="A1241" s="114">
        <v>801</v>
      </c>
      <c r="B1241" s="525" t="s">
        <v>715</v>
      </c>
      <c r="C1241" s="596">
        <v>439509.32</v>
      </c>
    </row>
    <row r="1242" spans="1:3" s="478" customFormat="1" x14ac:dyDescent="0.25">
      <c r="A1242" s="114">
        <v>80101</v>
      </c>
      <c r="B1242" s="526"/>
      <c r="C1242" s="597"/>
    </row>
    <row r="1243" spans="1:3" s="351" customFormat="1" x14ac:dyDescent="0.25">
      <c r="A1243" s="114"/>
      <c r="B1243" s="428" t="s">
        <v>465</v>
      </c>
      <c r="C1243" s="489">
        <f>C1232+C1240</f>
        <v>1301398.32</v>
      </c>
    </row>
    <row r="1244" spans="1:3" s="478" customFormat="1" x14ac:dyDescent="0.25">
      <c r="A1244" s="114"/>
      <c r="B1244" s="490" t="s">
        <v>716</v>
      </c>
      <c r="C1244" s="489">
        <f>C1245</f>
        <v>439509.32</v>
      </c>
    </row>
    <row r="1245" spans="1:3" s="478" customFormat="1" x14ac:dyDescent="0.25">
      <c r="A1245" s="488">
        <v>801</v>
      </c>
      <c r="B1245" s="525" t="s">
        <v>715</v>
      </c>
      <c r="C1245" s="527">
        <v>439509.32</v>
      </c>
    </row>
    <row r="1246" spans="1:3" s="478" customFormat="1" ht="15.75" customHeight="1" x14ac:dyDescent="0.25">
      <c r="A1246" s="115">
        <v>80101</v>
      </c>
      <c r="B1246" s="526"/>
      <c r="C1246" s="528"/>
    </row>
    <row r="1247" spans="1:3" s="3" customFormat="1" x14ac:dyDescent="0.25">
      <c r="A1247" s="114"/>
      <c r="B1247" s="428" t="s">
        <v>463</v>
      </c>
      <c r="C1247" s="429">
        <f>SUM(C1248:C1253)</f>
        <v>1146889</v>
      </c>
    </row>
    <row r="1248" spans="1:3" s="3" customFormat="1" ht="15.75" customHeight="1" x14ac:dyDescent="0.25">
      <c r="A1248" s="115">
        <v>900</v>
      </c>
      <c r="B1248" s="525" t="s">
        <v>606</v>
      </c>
      <c r="C1248" s="527">
        <v>806000</v>
      </c>
    </row>
    <row r="1249" spans="1:3" s="3" customFormat="1" x14ac:dyDescent="0.25">
      <c r="A1249" s="115">
        <v>90005</v>
      </c>
      <c r="B1249" s="526"/>
      <c r="C1249" s="528"/>
    </row>
    <row r="1250" spans="1:3" s="274" customFormat="1" ht="15.75" customHeight="1" x14ac:dyDescent="0.25">
      <c r="A1250" s="115">
        <v>600</v>
      </c>
      <c r="B1250" s="525" t="s">
        <v>676</v>
      </c>
      <c r="C1250" s="527">
        <v>155659</v>
      </c>
    </row>
    <row r="1251" spans="1:3" s="274" customFormat="1" x14ac:dyDescent="0.25">
      <c r="A1251" s="115">
        <v>60016</v>
      </c>
      <c r="B1251" s="526"/>
      <c r="C1251" s="528"/>
    </row>
    <row r="1252" spans="1:3" s="420" customFormat="1" x14ac:dyDescent="0.25">
      <c r="A1252" s="115">
        <v>600</v>
      </c>
      <c r="B1252" s="525" t="s">
        <v>677</v>
      </c>
      <c r="C1252" s="596">
        <v>185230</v>
      </c>
    </row>
    <row r="1253" spans="1:3" s="420" customFormat="1" x14ac:dyDescent="0.25">
      <c r="A1253" s="115">
        <v>60016</v>
      </c>
      <c r="B1253" s="526"/>
      <c r="C1253" s="597"/>
    </row>
    <row r="1254" spans="1:3" x14ac:dyDescent="0.25">
      <c r="A1254" s="115"/>
      <c r="B1254" s="428" t="s">
        <v>465</v>
      </c>
      <c r="C1254" s="429">
        <f>C1247+C1244</f>
        <v>1586398.32</v>
      </c>
    </row>
    <row r="1255" spans="1:3" x14ac:dyDescent="0.25">
      <c r="A1255" s="116"/>
      <c r="B1255" s="116"/>
      <c r="C1255" s="349"/>
    </row>
    <row r="1256" spans="1:3" x14ac:dyDescent="0.25">
      <c r="A1256" s="1" t="s">
        <v>466</v>
      </c>
    </row>
    <row r="1257" spans="1:3" x14ac:dyDescent="0.25">
      <c r="A1257" s="2" t="s">
        <v>311</v>
      </c>
    </row>
    <row r="1258" spans="1:3" x14ac:dyDescent="0.25">
      <c r="A1258" s="507" t="s">
        <v>717</v>
      </c>
      <c r="B1258" s="507"/>
      <c r="C1258" s="507"/>
    </row>
    <row r="1259" spans="1:3" x14ac:dyDescent="0.25">
      <c r="A1259" s="419"/>
      <c r="B1259" s="419"/>
      <c r="C1259" s="419"/>
    </row>
    <row r="1260" spans="1:3" x14ac:dyDescent="0.25">
      <c r="A1260" s="1" t="s">
        <v>613</v>
      </c>
    </row>
    <row r="1261" spans="1:3" s="507" customFormat="1" x14ac:dyDescent="0.25">
      <c r="A1261" s="507" t="s">
        <v>473</v>
      </c>
    </row>
    <row r="1262" spans="1:3" x14ac:dyDescent="0.25">
      <c r="A1262" s="2" t="s">
        <v>474</v>
      </c>
    </row>
    <row r="1263" spans="1:3" x14ac:dyDescent="0.25">
      <c r="A1263" s="479"/>
    </row>
    <row r="1264" spans="1:3" x14ac:dyDescent="0.25">
      <c r="A1264" s="2" t="s">
        <v>312</v>
      </c>
    </row>
    <row r="1265" spans="1:3" x14ac:dyDescent="0.25">
      <c r="A1265" s="2" t="s">
        <v>313</v>
      </c>
    </row>
    <row r="1266" spans="1:3" x14ac:dyDescent="0.25">
      <c r="A1266" s="2" t="s">
        <v>723</v>
      </c>
    </row>
    <row r="1267" spans="1:3" x14ac:dyDescent="0.25">
      <c r="A1267" s="2" t="s">
        <v>314</v>
      </c>
    </row>
    <row r="1268" spans="1:3" x14ac:dyDescent="0.25">
      <c r="A1268" s="2" t="s">
        <v>315</v>
      </c>
    </row>
    <row r="1269" spans="1:3" x14ac:dyDescent="0.25">
      <c r="A1269" s="2" t="s">
        <v>316</v>
      </c>
    </row>
    <row r="1270" spans="1:3" x14ac:dyDescent="0.25">
      <c r="A1270" s="2" t="s">
        <v>317</v>
      </c>
    </row>
    <row r="1271" spans="1:3" x14ac:dyDescent="0.25">
      <c r="A1271" s="508" t="s">
        <v>678</v>
      </c>
      <c r="B1271" s="508"/>
      <c r="C1271" s="508"/>
    </row>
    <row r="1272" spans="1:3" x14ac:dyDescent="0.25">
      <c r="A1272" s="515" t="s">
        <v>614</v>
      </c>
      <c r="B1272" s="508"/>
      <c r="C1272" s="508"/>
    </row>
    <row r="1273" spans="1:3" x14ac:dyDescent="0.25">
      <c r="A1273" s="578" t="s">
        <v>615</v>
      </c>
      <c r="B1273" s="566"/>
      <c r="C1273" s="566"/>
    </row>
    <row r="1274" spans="1:3" x14ac:dyDescent="0.25">
      <c r="A1274" s="571"/>
      <c r="B1274" s="571"/>
      <c r="C1274" s="571"/>
    </row>
    <row r="1275" spans="1:3" x14ac:dyDescent="0.25">
      <c r="A1275" s="2" t="s">
        <v>318</v>
      </c>
    </row>
    <row r="1276" spans="1:3" ht="18.75" x14ac:dyDescent="0.25">
      <c r="A1276" s="2" t="s">
        <v>319</v>
      </c>
    </row>
    <row r="1277" spans="1:3" x14ac:dyDescent="0.25">
      <c r="A1277" s="2" t="s">
        <v>724</v>
      </c>
    </row>
    <row r="1278" spans="1:3" ht="18.75" x14ac:dyDescent="0.25">
      <c r="A1278" s="2" t="s">
        <v>320</v>
      </c>
    </row>
    <row r="1279" spans="1:3" ht="18.75" x14ac:dyDescent="0.25">
      <c r="A1279" s="2" t="s">
        <v>321</v>
      </c>
    </row>
    <row r="1280" spans="1:3" x14ac:dyDescent="0.25">
      <c r="A1280" s="2" t="s">
        <v>322</v>
      </c>
    </row>
    <row r="1281" spans="1:3" x14ac:dyDescent="0.25">
      <c r="A1281" s="2" t="s">
        <v>323</v>
      </c>
    </row>
    <row r="1282" spans="1:3" x14ac:dyDescent="0.25">
      <c r="A1282" s="2" t="s">
        <v>725</v>
      </c>
    </row>
    <row r="1283" spans="1:3" s="507" customFormat="1" ht="17.25" customHeight="1" x14ac:dyDescent="0.25">
      <c r="A1283" s="507" t="s">
        <v>679</v>
      </c>
    </row>
    <row r="1284" spans="1:3" s="98" customFormat="1" x14ac:dyDescent="0.25">
      <c r="A1284" s="508" t="s">
        <v>511</v>
      </c>
      <c r="B1284" s="508"/>
      <c r="C1284" s="508"/>
    </row>
    <row r="1285" spans="1:3" x14ac:dyDescent="0.25">
      <c r="A1285" s="507" t="s">
        <v>680</v>
      </c>
      <c r="B1285" s="507"/>
      <c r="C1285" s="507"/>
    </row>
    <row r="1286" spans="1:3" x14ac:dyDescent="0.25">
      <c r="A1286" s="507" t="s">
        <v>573</v>
      </c>
      <c r="B1286" s="507"/>
      <c r="C1286" s="507"/>
    </row>
    <row r="1287" spans="1:3" x14ac:dyDescent="0.25">
      <c r="A1287" s="2"/>
    </row>
    <row r="1288" spans="1:3" x14ac:dyDescent="0.25">
      <c r="A1288" s="2" t="s">
        <v>324</v>
      </c>
    </row>
    <row r="1289" spans="1:3" x14ac:dyDescent="0.25">
      <c r="A1289" s="507" t="s">
        <v>718</v>
      </c>
      <c r="B1289" s="507"/>
      <c r="C1289" s="507"/>
    </row>
    <row r="1290" spans="1:3" x14ac:dyDescent="0.25">
      <c r="A1290" s="507" t="s">
        <v>719</v>
      </c>
      <c r="B1290" s="507"/>
      <c r="C1290" s="507"/>
    </row>
    <row r="1291" spans="1:3" x14ac:dyDescent="0.25">
      <c r="A1291" s="2" t="s">
        <v>325</v>
      </c>
    </row>
    <row r="1292" spans="1:3" x14ac:dyDescent="0.25">
      <c r="A1292" s="2" t="s">
        <v>726</v>
      </c>
    </row>
    <row r="1293" spans="1:3" x14ac:dyDescent="0.25">
      <c r="A1293" s="2" t="s">
        <v>326</v>
      </c>
    </row>
    <row r="1294" spans="1:3" x14ac:dyDescent="0.25">
      <c r="A1294" s="2" t="s">
        <v>327</v>
      </c>
    </row>
    <row r="1295" spans="1:3" x14ac:dyDescent="0.25">
      <c r="A1295" s="2" t="s">
        <v>328</v>
      </c>
    </row>
    <row r="1296" spans="1:3" x14ac:dyDescent="0.25">
      <c r="A1296" s="507" t="s">
        <v>721</v>
      </c>
      <c r="B1296" s="507"/>
      <c r="C1296" s="507"/>
    </row>
    <row r="1297" spans="1:3" x14ac:dyDescent="0.25">
      <c r="A1297" s="507" t="s">
        <v>720</v>
      </c>
      <c r="B1297" s="507"/>
      <c r="C1297" s="507"/>
    </row>
    <row r="1298" spans="1:3" x14ac:dyDescent="0.25">
      <c r="A1298" s="2"/>
    </row>
    <row r="1299" spans="1:3" x14ac:dyDescent="0.25">
      <c r="A1299" s="2" t="s">
        <v>329</v>
      </c>
    </row>
    <row r="1300" spans="1:3" x14ac:dyDescent="0.25">
      <c r="A1300" s="2" t="s">
        <v>330</v>
      </c>
    </row>
    <row r="1301" spans="1:3" x14ac:dyDescent="0.25">
      <c r="A1301" s="2" t="s">
        <v>331</v>
      </c>
    </row>
    <row r="1302" spans="1:3" x14ac:dyDescent="0.25">
      <c r="A1302" s="2" t="s">
        <v>332</v>
      </c>
    </row>
    <row r="1303" spans="1:3" x14ac:dyDescent="0.25">
      <c r="A1303" s="2" t="s">
        <v>333</v>
      </c>
    </row>
    <row r="1304" spans="1:3" ht="16.5" thickBot="1" x14ac:dyDescent="0.3">
      <c r="A1304" s="169"/>
    </row>
    <row r="1305" spans="1:3" ht="41.25" customHeight="1" x14ac:dyDescent="0.25">
      <c r="A1305" s="26" t="s">
        <v>10</v>
      </c>
      <c r="B1305" s="552" t="s">
        <v>336</v>
      </c>
      <c r="C1305" s="558" t="s">
        <v>462</v>
      </c>
    </row>
    <row r="1306" spans="1:3" ht="11.25" customHeight="1" thickBot="1" x14ac:dyDescent="0.3">
      <c r="A1306" s="53" t="s">
        <v>334</v>
      </c>
      <c r="B1306" s="553"/>
      <c r="C1306" s="560"/>
    </row>
    <row r="1307" spans="1:3" ht="25.5" customHeight="1" thickBot="1" x14ac:dyDescent="0.3">
      <c r="A1307" s="27" t="s">
        <v>335</v>
      </c>
      <c r="B1307" s="5" t="s">
        <v>337</v>
      </c>
      <c r="C1307" s="17"/>
    </row>
    <row r="1308" spans="1:3" x14ac:dyDescent="0.25">
      <c r="A1308" s="35">
        <v>600</v>
      </c>
      <c r="B1308" s="513" t="s">
        <v>338</v>
      </c>
      <c r="C1308" s="520">
        <v>37742</v>
      </c>
    </row>
    <row r="1309" spans="1:3" ht="16.5" thickBot="1" x14ac:dyDescent="0.3">
      <c r="A1309" s="35">
        <v>60016</v>
      </c>
      <c r="B1309" s="514"/>
      <c r="C1309" s="557"/>
    </row>
    <row r="1310" spans="1:3" ht="28.5" customHeight="1" thickBot="1" x14ac:dyDescent="0.3">
      <c r="A1310" s="24">
        <v>6050</v>
      </c>
      <c r="B1310" s="466" t="s">
        <v>703</v>
      </c>
      <c r="C1310" s="96"/>
    </row>
    <row r="1311" spans="1:3" x14ac:dyDescent="0.25">
      <c r="A1311" s="35">
        <v>600</v>
      </c>
      <c r="B1311" s="513" t="s">
        <v>339</v>
      </c>
      <c r="C1311" s="516">
        <v>37742</v>
      </c>
    </row>
    <row r="1312" spans="1:3" ht="16.5" thickBot="1" x14ac:dyDescent="0.3">
      <c r="A1312" s="35">
        <v>60016</v>
      </c>
      <c r="B1312" s="514"/>
      <c r="C1312" s="517"/>
    </row>
    <row r="1313" spans="1:3" ht="32.25" thickBot="1" x14ac:dyDescent="0.3">
      <c r="A1313" s="24">
        <v>6050</v>
      </c>
      <c r="B1313" s="467" t="s">
        <v>704</v>
      </c>
      <c r="C1313" s="286"/>
    </row>
    <row r="1314" spans="1:3" x14ac:dyDescent="0.25">
      <c r="A1314" s="35">
        <v>600</v>
      </c>
      <c r="B1314" s="513" t="s">
        <v>340</v>
      </c>
      <c r="C1314" s="516">
        <v>34043.279999999999</v>
      </c>
    </row>
    <row r="1315" spans="1:3" ht="16.5" thickBot="1" x14ac:dyDescent="0.3">
      <c r="A1315" s="35">
        <v>60016</v>
      </c>
      <c r="B1315" s="514"/>
      <c r="C1315" s="517"/>
    </row>
    <row r="1316" spans="1:3" ht="32.25" thickBot="1" x14ac:dyDescent="0.3">
      <c r="A1316" s="24">
        <v>6050</v>
      </c>
      <c r="B1316" s="467" t="s">
        <v>705</v>
      </c>
      <c r="C1316" s="97"/>
    </row>
    <row r="1317" spans="1:3" x14ac:dyDescent="0.25">
      <c r="A1317" s="35">
        <v>600</v>
      </c>
      <c r="B1317" s="513" t="s">
        <v>341</v>
      </c>
      <c r="C1317" s="516">
        <v>31137.15</v>
      </c>
    </row>
    <row r="1318" spans="1:3" ht="16.5" thickBot="1" x14ac:dyDescent="0.3">
      <c r="A1318" s="35">
        <v>60016</v>
      </c>
      <c r="B1318" s="514"/>
      <c r="C1318" s="517"/>
    </row>
    <row r="1319" spans="1:3" ht="31.5" x14ac:dyDescent="0.25">
      <c r="A1319" s="483">
        <v>6050</v>
      </c>
      <c r="B1319" s="491" t="s">
        <v>706</v>
      </c>
      <c r="C1319" s="492"/>
    </row>
    <row r="1320" spans="1:3" x14ac:dyDescent="0.25">
      <c r="A1320" s="225">
        <v>600</v>
      </c>
      <c r="B1320" s="567" t="s">
        <v>342</v>
      </c>
      <c r="C1320" s="520">
        <v>37742</v>
      </c>
    </row>
    <row r="1321" spans="1:3" ht="16.5" thickBot="1" x14ac:dyDescent="0.3">
      <c r="A1321" s="483">
        <v>60016</v>
      </c>
      <c r="B1321" s="514"/>
      <c r="C1321" s="517"/>
    </row>
    <row r="1322" spans="1:3" ht="33" customHeight="1" thickBot="1" x14ac:dyDescent="0.3">
      <c r="A1322" s="24">
        <v>6050</v>
      </c>
      <c r="B1322" s="7" t="s">
        <v>702</v>
      </c>
      <c r="C1322" s="97"/>
    </row>
    <row r="1323" spans="1:3" x14ac:dyDescent="0.25">
      <c r="A1323" s="35">
        <v>600</v>
      </c>
      <c r="B1323" s="513" t="s">
        <v>343</v>
      </c>
      <c r="C1323" s="516">
        <v>13209.7</v>
      </c>
    </row>
    <row r="1324" spans="1:3" ht="16.5" thickBot="1" x14ac:dyDescent="0.3">
      <c r="A1324" s="35">
        <v>60016</v>
      </c>
      <c r="B1324" s="547"/>
      <c r="C1324" s="517"/>
    </row>
    <row r="1325" spans="1:3" ht="31.5" x14ac:dyDescent="0.25">
      <c r="A1325" s="431">
        <v>6050</v>
      </c>
      <c r="B1325" s="470" t="s">
        <v>707</v>
      </c>
      <c r="C1325" s="432"/>
    </row>
    <row r="1326" spans="1:3" x14ac:dyDescent="0.25">
      <c r="A1326" s="360">
        <v>600</v>
      </c>
      <c r="B1326" s="503" t="s">
        <v>681</v>
      </c>
      <c r="C1326" s="505">
        <v>37742</v>
      </c>
    </row>
    <row r="1327" spans="1:3" x14ac:dyDescent="0.25">
      <c r="A1327" s="433">
        <v>60016</v>
      </c>
      <c r="B1327" s="504"/>
      <c r="C1327" s="506"/>
    </row>
    <row r="1328" spans="1:3" ht="31.5" x14ac:dyDescent="0.25">
      <c r="A1328" s="434">
        <v>6050</v>
      </c>
      <c r="B1328" s="471" t="s">
        <v>708</v>
      </c>
      <c r="C1328" s="17"/>
    </row>
    <row r="1329" spans="1:3" x14ac:dyDescent="0.25">
      <c r="A1329" s="225">
        <v>600</v>
      </c>
      <c r="B1329" s="567" t="s">
        <v>344</v>
      </c>
      <c r="C1329" s="520">
        <f>C1320</f>
        <v>37742</v>
      </c>
    </row>
    <row r="1330" spans="1:3" ht="16.5" thickBot="1" x14ac:dyDescent="0.3">
      <c r="A1330" s="35">
        <v>60016</v>
      </c>
      <c r="B1330" s="514"/>
      <c r="C1330" s="517"/>
    </row>
    <row r="1331" spans="1:3" ht="31.5" x14ac:dyDescent="0.25">
      <c r="A1331" s="226">
        <v>6050</v>
      </c>
      <c r="B1331" s="445" t="s">
        <v>709</v>
      </c>
      <c r="C1331" s="112"/>
    </row>
    <row r="1332" spans="1:3" x14ac:dyDescent="0.25">
      <c r="A1332" s="225">
        <v>921</v>
      </c>
      <c r="B1332" s="568" t="s">
        <v>439</v>
      </c>
      <c r="C1332" s="520">
        <f>C1329</f>
        <v>37742</v>
      </c>
    </row>
    <row r="1333" spans="1:3" ht="11.25" customHeight="1" thickBot="1" x14ac:dyDescent="0.3">
      <c r="A1333" s="35">
        <v>92109</v>
      </c>
      <c r="B1333" s="541"/>
      <c r="C1333" s="517"/>
    </row>
    <row r="1334" spans="1:3" ht="32.25" thickBot="1" x14ac:dyDescent="0.3">
      <c r="A1334" s="35">
        <v>6050</v>
      </c>
      <c r="B1334" s="254" t="s">
        <v>701</v>
      </c>
      <c r="C1334" s="97"/>
    </row>
    <row r="1335" spans="1:3" ht="14.25" customHeight="1" x14ac:dyDescent="0.25">
      <c r="A1335" s="271">
        <v>921</v>
      </c>
      <c r="B1335" s="513" t="s">
        <v>345</v>
      </c>
      <c r="C1335" s="516">
        <v>12832.28</v>
      </c>
    </row>
    <row r="1336" spans="1:3" ht="16.5" thickBot="1" x14ac:dyDescent="0.3">
      <c r="A1336" s="272">
        <v>92109</v>
      </c>
      <c r="B1336" s="514"/>
      <c r="C1336" s="517"/>
    </row>
    <row r="1337" spans="1:3" ht="48" thickBot="1" x14ac:dyDescent="0.3">
      <c r="A1337" s="273">
        <v>6050</v>
      </c>
      <c r="B1337" s="254" t="s">
        <v>663</v>
      </c>
      <c r="C1337" s="97"/>
    </row>
    <row r="1338" spans="1:3" ht="16.5" thickBot="1" x14ac:dyDescent="0.3">
      <c r="A1338" s="569" t="s">
        <v>468</v>
      </c>
      <c r="B1338" s="570"/>
      <c r="C1338" s="111">
        <f>SUM(C1308:C1336)</f>
        <v>317674.41000000003</v>
      </c>
    </row>
    <row r="1339" spans="1:3" x14ac:dyDescent="0.25">
      <c r="A1339" s="4"/>
      <c r="B1339" s="4"/>
      <c r="C1339" s="113"/>
    </row>
    <row r="1340" spans="1:3" x14ac:dyDescent="0.25">
      <c r="A1340" s="2"/>
    </row>
    <row r="1341" spans="1:3" x14ac:dyDescent="0.25">
      <c r="A1341" s="1" t="s">
        <v>467</v>
      </c>
    </row>
    <row r="1342" spans="1:3" x14ac:dyDescent="0.25">
      <c r="A1342" s="2"/>
    </row>
    <row r="1343" spans="1:3" s="507" customFormat="1" x14ac:dyDescent="0.25">
      <c r="A1343" s="507" t="s">
        <v>682</v>
      </c>
    </row>
    <row r="1344" spans="1:3" x14ac:dyDescent="0.25">
      <c r="A1344" s="2" t="s">
        <v>699</v>
      </c>
    </row>
    <row r="1345" spans="1:1" x14ac:dyDescent="0.25">
      <c r="A1345" s="2" t="s">
        <v>346</v>
      </c>
    </row>
    <row r="1346" spans="1:1" s="507" customFormat="1" x14ac:dyDescent="0.25">
      <c r="A1346" s="507" t="s">
        <v>700</v>
      </c>
    </row>
    <row r="1347" spans="1:1" x14ac:dyDescent="0.25">
      <c r="A1347" s="2"/>
    </row>
    <row r="1348" spans="1:1" x14ac:dyDescent="0.25">
      <c r="A1348" s="1" t="s">
        <v>469</v>
      </c>
    </row>
    <row r="1349" spans="1:1" x14ac:dyDescent="0.25">
      <c r="A1349" s="2"/>
    </row>
    <row r="1350" spans="1:1" x14ac:dyDescent="0.25">
      <c r="A1350" s="2" t="s">
        <v>347</v>
      </c>
    </row>
    <row r="1351" spans="1:1" x14ac:dyDescent="0.25">
      <c r="A1351" s="2" t="s">
        <v>348</v>
      </c>
    </row>
    <row r="1352" spans="1:1" s="507" customFormat="1" x14ac:dyDescent="0.25">
      <c r="A1352" s="507" t="s">
        <v>683</v>
      </c>
    </row>
    <row r="1353" spans="1:1" x14ac:dyDescent="0.25">
      <c r="A1353" s="2" t="s">
        <v>349</v>
      </c>
    </row>
    <row r="1354" spans="1:1" s="507" customFormat="1" x14ac:dyDescent="0.25">
      <c r="A1354" s="507" t="s">
        <v>684</v>
      </c>
    </row>
    <row r="1355" spans="1:1" x14ac:dyDescent="0.25">
      <c r="A1355" s="2" t="s">
        <v>350</v>
      </c>
    </row>
    <row r="1356" spans="1:1" s="507" customFormat="1" x14ac:dyDescent="0.25">
      <c r="A1356" s="507" t="s">
        <v>685</v>
      </c>
    </row>
    <row r="1357" spans="1:1" x14ac:dyDescent="0.25">
      <c r="A1357" s="2"/>
    </row>
    <row r="1358" spans="1:1" x14ac:dyDescent="0.25">
      <c r="A1358" s="1" t="s">
        <v>470</v>
      </c>
    </row>
    <row r="1359" spans="1:1" x14ac:dyDescent="0.25">
      <c r="A1359" s="2"/>
    </row>
    <row r="1360" spans="1:1" x14ac:dyDescent="0.25">
      <c r="A1360" s="2" t="s">
        <v>351</v>
      </c>
    </row>
    <row r="1361" spans="1:3" x14ac:dyDescent="0.25">
      <c r="A1361" s="2" t="s">
        <v>352</v>
      </c>
    </row>
    <row r="1362" spans="1:3" x14ac:dyDescent="0.25">
      <c r="A1362" s="2" t="s">
        <v>353</v>
      </c>
    </row>
    <row r="1363" spans="1:3" x14ac:dyDescent="0.25">
      <c r="A1363" s="2" t="s">
        <v>354</v>
      </c>
    </row>
    <row r="1364" spans="1:3" x14ac:dyDescent="0.25">
      <c r="A1364" s="2" t="s">
        <v>355</v>
      </c>
    </row>
    <row r="1365" spans="1:3" x14ac:dyDescent="0.25">
      <c r="A1365" s="2" t="s">
        <v>356</v>
      </c>
    </row>
    <row r="1366" spans="1:3" s="507" customFormat="1" x14ac:dyDescent="0.25">
      <c r="A1366" s="507" t="s">
        <v>686</v>
      </c>
    </row>
    <row r="1367" spans="1:3" x14ac:dyDescent="0.25">
      <c r="A1367" s="2" t="s">
        <v>357</v>
      </c>
    </row>
    <row r="1368" spans="1:3" x14ac:dyDescent="0.25">
      <c r="A1368" s="2" t="s">
        <v>358</v>
      </c>
    </row>
    <row r="1369" spans="1:3" x14ac:dyDescent="0.25">
      <c r="A1369" s="2"/>
    </row>
    <row r="1370" spans="1:3" x14ac:dyDescent="0.25">
      <c r="A1370" s="1" t="s">
        <v>360</v>
      </c>
    </row>
    <row r="1371" spans="1:3" x14ac:dyDescent="0.25">
      <c r="A1371" s="1"/>
    </row>
    <row r="1372" spans="1:3" x14ac:dyDescent="0.25">
      <c r="A1372" s="2" t="s">
        <v>359</v>
      </c>
    </row>
    <row r="1373" spans="1:3" x14ac:dyDescent="0.25">
      <c r="A1373" s="419"/>
    </row>
    <row r="1374" spans="1:3" x14ac:dyDescent="0.25">
      <c r="A1374" s="1" t="s">
        <v>471</v>
      </c>
    </row>
    <row r="1375" spans="1:3" x14ac:dyDescent="0.25">
      <c r="A1375" s="2"/>
    </row>
    <row r="1376" spans="1:3" ht="45.75" customHeight="1" x14ac:dyDescent="0.25">
      <c r="A1376" s="566" t="s">
        <v>687</v>
      </c>
      <c r="B1376" s="566"/>
      <c r="C1376" s="566"/>
    </row>
    <row r="1377" spans="1:2" x14ac:dyDescent="0.25">
      <c r="A1377" s="2"/>
    </row>
    <row r="1378" spans="1:2" x14ac:dyDescent="0.25">
      <c r="A1378" s="2" t="s">
        <v>361</v>
      </c>
    </row>
    <row r="1379" spans="1:2" x14ac:dyDescent="0.25">
      <c r="A1379" s="2" t="s">
        <v>362</v>
      </c>
    </row>
    <row r="1380" spans="1:2" x14ac:dyDescent="0.25">
      <c r="A1380" s="2"/>
    </row>
    <row r="1381" spans="1:2" x14ac:dyDescent="0.25">
      <c r="A1381" s="2" t="s">
        <v>363</v>
      </c>
      <c r="B1381" s="500" t="s">
        <v>729</v>
      </c>
    </row>
    <row r="1382" spans="1:2" x14ac:dyDescent="0.25">
      <c r="A1382" s="2"/>
    </row>
    <row r="1383" spans="1:2" x14ac:dyDescent="0.25">
      <c r="A1383" s="2"/>
    </row>
    <row r="1384" spans="1:2" x14ac:dyDescent="0.25">
      <c r="A1384" s="2"/>
    </row>
    <row r="1385" spans="1:2" x14ac:dyDescent="0.25">
      <c r="A1385" s="2"/>
      <c r="B1385" s="43" t="s">
        <v>2</v>
      </c>
    </row>
    <row r="1386" spans="1:2" x14ac:dyDescent="0.25">
      <c r="A1386" s="2"/>
    </row>
    <row r="1387" spans="1:2" x14ac:dyDescent="0.25">
      <c r="A1387" s="2"/>
    </row>
    <row r="1388" spans="1:2" x14ac:dyDescent="0.25">
      <c r="A1388" s="2"/>
    </row>
    <row r="1389" spans="1:2" x14ac:dyDescent="0.25">
      <c r="A1389" s="2"/>
    </row>
    <row r="1390" spans="1:2" x14ac:dyDescent="0.25">
      <c r="A1390" s="2"/>
    </row>
    <row r="1391" spans="1:2" x14ac:dyDescent="0.25">
      <c r="A1391" s="2"/>
    </row>
    <row r="1392" spans="1:2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</sheetData>
  <mergeCells count="215">
    <mergeCell ref="B1241:B1242"/>
    <mergeCell ref="C1241:C1242"/>
    <mergeCell ref="B1245:B1246"/>
    <mergeCell ref="C1245:C1246"/>
    <mergeCell ref="A14:B14"/>
    <mergeCell ref="A15:B15"/>
    <mergeCell ref="C246:C247"/>
    <mergeCell ref="C243:C245"/>
    <mergeCell ref="A253:A254"/>
    <mergeCell ref="A451:A452"/>
    <mergeCell ref="B448:B450"/>
    <mergeCell ref="A448:A450"/>
    <mergeCell ref="C532:C535"/>
    <mergeCell ref="C55:C56"/>
    <mergeCell ref="C97:C98"/>
    <mergeCell ref="C144:C146"/>
    <mergeCell ref="A265:A266"/>
    <mergeCell ref="A416:A417"/>
    <mergeCell ref="A428:A429"/>
    <mergeCell ref="C416:C417"/>
    <mergeCell ref="C265:C266"/>
    <mergeCell ref="C304:C305"/>
    <mergeCell ref="C316:C317"/>
    <mergeCell ref="C323:C324"/>
    <mergeCell ref="C383:C384"/>
    <mergeCell ref="A383:A384"/>
    <mergeCell ref="B383:B384"/>
    <mergeCell ref="C168:C170"/>
    <mergeCell ref="A240:XFD240"/>
    <mergeCell ref="C253:C254"/>
    <mergeCell ref="B611:B612"/>
    <mergeCell ref="A630:A631"/>
    <mergeCell ref="B630:B631"/>
    <mergeCell ref="C464:C465"/>
    <mergeCell ref="C263:C264"/>
    <mergeCell ref="B168:B169"/>
    <mergeCell ref="A675:A676"/>
    <mergeCell ref="C1068:C1070"/>
    <mergeCell ref="B1071:B1072"/>
    <mergeCell ref="A1071:A1073"/>
    <mergeCell ref="C1071:C1073"/>
    <mergeCell ref="C955:C956"/>
    <mergeCell ref="B955:B956"/>
    <mergeCell ref="A955:A956"/>
    <mergeCell ref="B957:B958"/>
    <mergeCell ref="A972:A973"/>
    <mergeCell ref="C675:C676"/>
    <mergeCell ref="A673:A674"/>
    <mergeCell ref="C702:C703"/>
    <mergeCell ref="C822:C823"/>
    <mergeCell ref="C122:C124"/>
    <mergeCell ref="C848:C849"/>
    <mergeCell ref="C1021:C1023"/>
    <mergeCell ref="A1258:C1258"/>
    <mergeCell ref="A1271:C1271"/>
    <mergeCell ref="C1106:C1107"/>
    <mergeCell ref="C1124:C1125"/>
    <mergeCell ref="B1250:B1251"/>
    <mergeCell ref="C1250:C1251"/>
    <mergeCell ref="B1233:B1234"/>
    <mergeCell ref="B1235:B1236"/>
    <mergeCell ref="C1233:C1234"/>
    <mergeCell ref="C1235:C1236"/>
    <mergeCell ref="C1237:C1238"/>
    <mergeCell ref="B1237:B1238"/>
    <mergeCell ref="B1252:B1253"/>
    <mergeCell ref="C1252:C1253"/>
    <mergeCell ref="B185:B186"/>
    <mergeCell ref="B243:B245"/>
    <mergeCell ref="A168:A169"/>
    <mergeCell ref="A1077:A1079"/>
    <mergeCell ref="C1077:C1079"/>
    <mergeCell ref="A1086:A1087"/>
    <mergeCell ref="C1086:C1087"/>
    <mergeCell ref="A1286:C1286"/>
    <mergeCell ref="D21:D23"/>
    <mergeCell ref="C972:C973"/>
    <mergeCell ref="C185:C186"/>
    <mergeCell ref="C181:C182"/>
    <mergeCell ref="C173:C174"/>
    <mergeCell ref="C117:C118"/>
    <mergeCell ref="C462:C463"/>
    <mergeCell ref="C451:C452"/>
    <mergeCell ref="C448:C450"/>
    <mergeCell ref="C444:C445"/>
    <mergeCell ref="C428:C429"/>
    <mergeCell ref="C251:C252"/>
    <mergeCell ref="C111:C112"/>
    <mergeCell ref="C101:C102"/>
    <mergeCell ref="C94:C96"/>
    <mergeCell ref="C32:C33"/>
    <mergeCell ref="C630:C631"/>
    <mergeCell ref="C673:C674"/>
    <mergeCell ref="C187:C188"/>
    <mergeCell ref="C493:C494"/>
    <mergeCell ref="C50:C51"/>
    <mergeCell ref="A1274:C1274"/>
    <mergeCell ref="C1305:C1306"/>
    <mergeCell ref="C1308:C1309"/>
    <mergeCell ref="C1311:C1312"/>
    <mergeCell ref="C1314:C1315"/>
    <mergeCell ref="C1317:C1318"/>
    <mergeCell ref="A1290:C1290"/>
    <mergeCell ref="A238:B238"/>
    <mergeCell ref="A239:B239"/>
    <mergeCell ref="C1057:C1059"/>
    <mergeCell ref="A1055:C1055"/>
    <mergeCell ref="C1061:C1062"/>
    <mergeCell ref="C719:C720"/>
    <mergeCell ref="B757:B758"/>
    <mergeCell ref="C757:C758"/>
    <mergeCell ref="C704:C705"/>
    <mergeCell ref="C611:C612"/>
    <mergeCell ref="A704:A705"/>
    <mergeCell ref="A719:A720"/>
    <mergeCell ref="B719:B720"/>
    <mergeCell ref="A611:A612"/>
    <mergeCell ref="A1289:C1289"/>
    <mergeCell ref="A1273:C1273"/>
    <mergeCell ref="A1285:C1285"/>
    <mergeCell ref="A1297:C1297"/>
    <mergeCell ref="C35:C36"/>
    <mergeCell ref="A1376:C1376"/>
    <mergeCell ref="B1329:B1330"/>
    <mergeCell ref="B1332:B1333"/>
    <mergeCell ref="B1335:B1336"/>
    <mergeCell ref="B1320:B1321"/>
    <mergeCell ref="B1323:B1324"/>
    <mergeCell ref="B1311:B1312"/>
    <mergeCell ref="B1314:B1315"/>
    <mergeCell ref="B1317:B1318"/>
    <mergeCell ref="A1338:B1338"/>
    <mergeCell ref="C1320:C1321"/>
    <mergeCell ref="A1366:XFD1366"/>
    <mergeCell ref="C1323:C1324"/>
    <mergeCell ref="C1329:C1330"/>
    <mergeCell ref="C1332:C1333"/>
    <mergeCell ref="C1335:C1336"/>
    <mergeCell ref="A1343:XFD1343"/>
    <mergeCell ref="A1346:XFD1346"/>
    <mergeCell ref="A1352:XFD1352"/>
    <mergeCell ref="A1354:XFD1354"/>
    <mergeCell ref="A1356:XFD1356"/>
    <mergeCell ref="A35:A36"/>
    <mergeCell ref="A173:A174"/>
    <mergeCell ref="A5:C5"/>
    <mergeCell ref="A7:B7"/>
    <mergeCell ref="A8:B8"/>
    <mergeCell ref="A1124:A1125"/>
    <mergeCell ref="B1305:B1306"/>
    <mergeCell ref="B1308:B1309"/>
    <mergeCell ref="A1088:A1089"/>
    <mergeCell ref="B1088:B1089"/>
    <mergeCell ref="A1106:A1107"/>
    <mergeCell ref="A1061:A1062"/>
    <mergeCell ref="B1061:B1062"/>
    <mergeCell ref="A1067:A1070"/>
    <mergeCell ref="B1077:B1078"/>
    <mergeCell ref="C147:C148"/>
    <mergeCell ref="C84:C85"/>
    <mergeCell ref="C21:C23"/>
    <mergeCell ref="A147:A148"/>
    <mergeCell ref="B147:B148"/>
    <mergeCell ref="A94:A96"/>
    <mergeCell ref="B21:B23"/>
    <mergeCell ref="C1154:C1155"/>
    <mergeCell ref="A1213:C1213"/>
    <mergeCell ref="A1296:C1296"/>
    <mergeCell ref="C1248:C1249"/>
    <mergeCell ref="A32:A33"/>
    <mergeCell ref="A444:A445"/>
    <mergeCell ref="A316:A317"/>
    <mergeCell ref="A323:A324"/>
    <mergeCell ref="A101:A102"/>
    <mergeCell ref="A111:A112"/>
    <mergeCell ref="B117:B118"/>
    <mergeCell ref="A122:A123"/>
    <mergeCell ref="B122:B123"/>
    <mergeCell ref="A144:A145"/>
    <mergeCell ref="B144:B145"/>
    <mergeCell ref="A246:A247"/>
    <mergeCell ref="A117:A118"/>
    <mergeCell ref="A304:A305"/>
    <mergeCell ref="A181:A182"/>
    <mergeCell ref="B181:B182"/>
    <mergeCell ref="A185:A186"/>
    <mergeCell ref="B111:B112"/>
    <mergeCell ref="B94:B96"/>
    <mergeCell ref="B32:B33"/>
    <mergeCell ref="B101:B102"/>
    <mergeCell ref="B35:B36"/>
    <mergeCell ref="B1326:B1327"/>
    <mergeCell ref="C1326:C1327"/>
    <mergeCell ref="A1283:XFD1283"/>
    <mergeCell ref="A1284:C1284"/>
    <mergeCell ref="A464:A465"/>
    <mergeCell ref="A493:A494"/>
    <mergeCell ref="B493:B494"/>
    <mergeCell ref="A1272:C1272"/>
    <mergeCell ref="C1088:C1089"/>
    <mergeCell ref="A1208:C1208"/>
    <mergeCell ref="A1210:C1210"/>
    <mergeCell ref="A1216:XFD1216"/>
    <mergeCell ref="A1217:XFD1217"/>
    <mergeCell ref="A1225:C1225"/>
    <mergeCell ref="A1227:C1227"/>
    <mergeCell ref="A1228:C1228"/>
    <mergeCell ref="A1261:XFD1261"/>
    <mergeCell ref="C1136:C1137"/>
    <mergeCell ref="A1136:A1137"/>
    <mergeCell ref="A1154:A1155"/>
    <mergeCell ref="A822:A823"/>
    <mergeCell ref="B1230:B1231"/>
    <mergeCell ref="C1230:C1231"/>
    <mergeCell ref="B1248:B1249"/>
  </mergeCells>
  <pageMargins left="0.7" right="0.7" top="0.75" bottom="0.75" header="0.3" footer="0.3"/>
  <pageSetup paperSize="9" orientation="portrait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6"/>
  <sheetViews>
    <sheetView view="pageLayout" topLeftCell="A3" zoomScaleNormal="100" workbookViewId="0">
      <selection activeCell="A8" sqref="A8:I8"/>
    </sheetView>
  </sheetViews>
  <sheetFormatPr defaultRowHeight="15" x14ac:dyDescent="0.25"/>
  <cols>
    <col min="1" max="1" width="7.28515625" customWidth="1"/>
    <col min="4" max="4" width="22" customWidth="1"/>
    <col min="6" max="6" width="3.7109375" customWidth="1"/>
    <col min="8" max="8" width="3.85546875" customWidth="1"/>
    <col min="9" max="9" width="10.28515625" customWidth="1"/>
  </cols>
  <sheetData>
    <row r="2" spans="1:10" ht="15.7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.75" x14ac:dyDescent="0.25">
      <c r="A3" s="43"/>
      <c r="B3" s="43"/>
      <c r="C3" s="43"/>
      <c r="D3" s="207"/>
      <c r="E3" s="647" t="s">
        <v>513</v>
      </c>
      <c r="F3" s="647"/>
      <c r="G3" s="647"/>
      <c r="H3" s="647"/>
      <c r="I3" s="647"/>
      <c r="J3" s="43"/>
    </row>
    <row r="4" spans="1:10" ht="15.75" x14ac:dyDescent="0.25">
      <c r="A4" s="43"/>
      <c r="B4" s="43"/>
      <c r="C4" s="43"/>
      <c r="D4" s="207"/>
      <c r="E4" s="207" t="s">
        <v>514</v>
      </c>
      <c r="F4" s="647" t="s">
        <v>515</v>
      </c>
      <c r="G4" s="647"/>
      <c r="H4" s="647"/>
      <c r="I4" s="43"/>
      <c r="J4" s="43"/>
    </row>
    <row r="5" spans="1:10" ht="15.7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5.7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5.75" x14ac:dyDescent="0.25">
      <c r="A7" s="652" t="s">
        <v>516</v>
      </c>
      <c r="B7" s="652"/>
      <c r="C7" s="652"/>
      <c r="D7" s="652"/>
      <c r="E7" s="652"/>
      <c r="F7" s="652"/>
      <c r="G7" s="652"/>
      <c r="H7" s="652"/>
      <c r="I7" s="652"/>
      <c r="J7" s="175"/>
    </row>
    <row r="8" spans="1:10" ht="15.75" x14ac:dyDescent="0.25">
      <c r="A8" s="652" t="s">
        <v>607</v>
      </c>
      <c r="B8" s="652"/>
      <c r="C8" s="652"/>
      <c r="D8" s="652"/>
      <c r="E8" s="652"/>
      <c r="F8" s="652"/>
      <c r="G8" s="652"/>
      <c r="H8" s="652"/>
      <c r="I8" s="652"/>
      <c r="J8" s="43"/>
    </row>
    <row r="9" spans="1:10" ht="15.75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.75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5.75" x14ac:dyDescent="0.25">
      <c r="A11" s="176" t="s">
        <v>10</v>
      </c>
      <c r="B11" s="648" t="s">
        <v>517</v>
      </c>
      <c r="C11" s="648"/>
      <c r="D11" s="640"/>
      <c r="E11" s="639" t="s">
        <v>518</v>
      </c>
      <c r="F11" s="640"/>
      <c r="G11" s="639" t="s">
        <v>518</v>
      </c>
      <c r="H11" s="640"/>
      <c r="I11" s="177"/>
      <c r="J11" s="43"/>
    </row>
    <row r="12" spans="1:10" ht="15.75" x14ac:dyDescent="0.25">
      <c r="A12" s="178" t="s">
        <v>11</v>
      </c>
      <c r="B12" s="655"/>
      <c r="C12" s="655"/>
      <c r="D12" s="642"/>
      <c r="E12" s="641"/>
      <c r="F12" s="642"/>
      <c r="G12" s="641"/>
      <c r="H12" s="642"/>
      <c r="I12" s="179" t="s">
        <v>519</v>
      </c>
      <c r="J12" s="43"/>
    </row>
    <row r="13" spans="1:10" ht="15.75" x14ac:dyDescent="0.25">
      <c r="A13" s="177" t="s">
        <v>520</v>
      </c>
      <c r="B13" s="180" t="s">
        <v>570</v>
      </c>
      <c r="C13" s="181"/>
      <c r="D13" s="182"/>
      <c r="E13" s="180" t="s">
        <v>522</v>
      </c>
      <c r="F13" s="182"/>
      <c r="G13" s="180" t="s">
        <v>523</v>
      </c>
      <c r="H13" s="182"/>
      <c r="I13" s="177" t="s">
        <v>519</v>
      </c>
      <c r="J13" s="43"/>
    </row>
    <row r="14" spans="1:10" ht="15.75" x14ac:dyDescent="0.25">
      <c r="A14" s="179"/>
      <c r="B14" s="183" t="s">
        <v>521</v>
      </c>
      <c r="C14" s="184"/>
      <c r="D14" s="185"/>
      <c r="E14" s="186"/>
      <c r="F14" s="187"/>
      <c r="G14" s="186"/>
      <c r="H14" s="187"/>
      <c r="I14" s="188"/>
      <c r="J14" s="43"/>
    </row>
    <row r="15" spans="1:10" ht="15.75" x14ac:dyDescent="0.25">
      <c r="A15" s="189"/>
      <c r="B15" s="181" t="s">
        <v>571</v>
      </c>
      <c r="C15" s="181"/>
      <c r="D15" s="182"/>
      <c r="E15" s="208"/>
      <c r="F15" s="209"/>
      <c r="G15" s="627">
        <f>SUM(G18:H41)</f>
        <v>26000</v>
      </c>
      <c r="H15" s="628"/>
      <c r="I15" s="210"/>
      <c r="J15" s="43"/>
    </row>
    <row r="16" spans="1:10" ht="15.75" x14ac:dyDescent="0.25">
      <c r="A16" s="192"/>
      <c r="B16" s="49" t="s">
        <v>524</v>
      </c>
      <c r="C16" s="49"/>
      <c r="D16" s="193"/>
      <c r="E16" s="211"/>
      <c r="F16" s="212"/>
      <c r="G16" s="653"/>
      <c r="H16" s="654"/>
      <c r="I16" s="213"/>
      <c r="J16" s="43"/>
    </row>
    <row r="17" spans="1:10" ht="15.75" x14ac:dyDescent="0.25">
      <c r="A17" s="188"/>
      <c r="B17" s="184" t="s">
        <v>525</v>
      </c>
      <c r="C17" s="184"/>
      <c r="D17" s="185"/>
      <c r="E17" s="214"/>
      <c r="F17" s="215"/>
      <c r="G17" s="629"/>
      <c r="H17" s="630"/>
      <c r="I17" s="216"/>
      <c r="J17" s="43"/>
    </row>
    <row r="18" spans="1:10" ht="15.75" x14ac:dyDescent="0.25">
      <c r="A18" s="196">
        <v>801</v>
      </c>
      <c r="B18" s="197" t="s">
        <v>526</v>
      </c>
      <c r="C18" s="198"/>
      <c r="D18" s="191"/>
      <c r="E18" s="208"/>
      <c r="F18" s="209"/>
      <c r="G18" s="633">
        <v>3000</v>
      </c>
      <c r="H18" s="634"/>
      <c r="I18" s="210"/>
      <c r="J18" s="43"/>
    </row>
    <row r="19" spans="1:10" ht="15.75" x14ac:dyDescent="0.25">
      <c r="A19" s="199">
        <v>80104</v>
      </c>
      <c r="B19" s="200" t="s">
        <v>527</v>
      </c>
      <c r="C19" s="170"/>
      <c r="D19" s="195"/>
      <c r="E19" s="211"/>
      <c r="F19" s="212"/>
      <c r="G19" s="635"/>
      <c r="H19" s="636"/>
      <c r="I19" s="213"/>
      <c r="J19" s="43"/>
    </row>
    <row r="20" spans="1:10" ht="15.75" x14ac:dyDescent="0.25">
      <c r="A20" s="192"/>
      <c r="B20" s="200" t="s">
        <v>528</v>
      </c>
      <c r="C20" s="170"/>
      <c r="D20" s="195"/>
      <c r="E20" s="211"/>
      <c r="F20" s="212"/>
      <c r="G20" s="635"/>
      <c r="H20" s="636"/>
      <c r="I20" s="213"/>
      <c r="J20" s="43"/>
    </row>
    <row r="21" spans="1:10" ht="15.75" x14ac:dyDescent="0.25">
      <c r="A21" s="188"/>
      <c r="B21" s="201" t="s">
        <v>529</v>
      </c>
      <c r="C21" s="54"/>
      <c r="D21" s="187"/>
      <c r="E21" s="214"/>
      <c r="F21" s="215"/>
      <c r="G21" s="637"/>
      <c r="H21" s="638"/>
      <c r="I21" s="216"/>
      <c r="J21" s="43"/>
    </row>
    <row r="22" spans="1:10" ht="15.75" x14ac:dyDescent="0.25">
      <c r="A22" s="196">
        <v>801</v>
      </c>
      <c r="B22" s="197" t="s">
        <v>530</v>
      </c>
      <c r="C22" s="198"/>
      <c r="D22" s="191"/>
      <c r="E22" s="208"/>
      <c r="F22" s="209"/>
      <c r="G22" s="633">
        <v>3000</v>
      </c>
      <c r="H22" s="634"/>
      <c r="I22" s="210"/>
      <c r="J22" s="43"/>
    </row>
    <row r="23" spans="1:10" ht="15.75" x14ac:dyDescent="0.25">
      <c r="A23" s="199">
        <v>80104</v>
      </c>
      <c r="B23" s="200" t="s">
        <v>531</v>
      </c>
      <c r="C23" s="170"/>
      <c r="D23" s="195"/>
      <c r="E23" s="211"/>
      <c r="F23" s="212"/>
      <c r="G23" s="635"/>
      <c r="H23" s="636"/>
      <c r="I23" s="213"/>
      <c r="J23" s="43"/>
    </row>
    <row r="24" spans="1:10" ht="15.75" x14ac:dyDescent="0.25">
      <c r="A24" s="199"/>
      <c r="B24" s="200" t="s">
        <v>528</v>
      </c>
      <c r="C24" s="170"/>
      <c r="D24" s="195"/>
      <c r="E24" s="211"/>
      <c r="F24" s="212"/>
      <c r="G24" s="635"/>
      <c r="H24" s="636"/>
      <c r="I24" s="213"/>
      <c r="J24" s="43"/>
    </row>
    <row r="25" spans="1:10" ht="15.75" x14ac:dyDescent="0.25">
      <c r="A25" s="202"/>
      <c r="B25" s="201" t="s">
        <v>529</v>
      </c>
      <c r="C25" s="54"/>
      <c r="D25" s="187"/>
      <c r="E25" s="214"/>
      <c r="F25" s="215"/>
      <c r="G25" s="637"/>
      <c r="H25" s="638"/>
      <c r="I25" s="216"/>
      <c r="J25" s="43"/>
    </row>
    <row r="26" spans="1:10" ht="15.75" x14ac:dyDescent="0.25">
      <c r="A26" s="196">
        <v>801</v>
      </c>
      <c r="B26" s="197" t="s">
        <v>532</v>
      </c>
      <c r="C26" s="198"/>
      <c r="D26" s="191"/>
      <c r="E26" s="208"/>
      <c r="F26" s="209"/>
      <c r="G26" s="633">
        <v>4000</v>
      </c>
      <c r="H26" s="634"/>
      <c r="I26" s="210"/>
      <c r="J26" s="43"/>
    </row>
    <row r="27" spans="1:10" ht="15.75" x14ac:dyDescent="0.25">
      <c r="A27" s="199">
        <v>80104</v>
      </c>
      <c r="B27" s="200" t="s">
        <v>533</v>
      </c>
      <c r="C27" s="170"/>
      <c r="D27" s="195"/>
      <c r="E27" s="211"/>
      <c r="F27" s="212"/>
      <c r="G27" s="635"/>
      <c r="H27" s="636"/>
      <c r="I27" s="213"/>
      <c r="J27" s="43"/>
    </row>
    <row r="28" spans="1:10" ht="15.75" x14ac:dyDescent="0.25">
      <c r="A28" s="199"/>
      <c r="B28" s="200" t="s">
        <v>528</v>
      </c>
      <c r="C28" s="170"/>
      <c r="D28" s="195"/>
      <c r="E28" s="211"/>
      <c r="F28" s="212"/>
      <c r="G28" s="635"/>
      <c r="H28" s="636"/>
      <c r="I28" s="213"/>
      <c r="J28" s="43"/>
    </row>
    <row r="29" spans="1:10" ht="15.75" x14ac:dyDescent="0.25">
      <c r="A29" s="202"/>
      <c r="B29" s="201" t="s">
        <v>529</v>
      </c>
      <c r="C29" s="54"/>
      <c r="D29" s="187"/>
      <c r="E29" s="214"/>
      <c r="F29" s="215"/>
      <c r="G29" s="637"/>
      <c r="H29" s="638"/>
      <c r="I29" s="216"/>
      <c r="J29" s="43"/>
    </row>
    <row r="30" spans="1:10" ht="15.75" x14ac:dyDescent="0.25">
      <c r="A30" s="199">
        <v>801</v>
      </c>
      <c r="B30" s="197" t="s">
        <v>534</v>
      </c>
      <c r="C30" s="198"/>
      <c r="D30" s="191"/>
      <c r="E30" s="211"/>
      <c r="F30" s="212"/>
      <c r="G30" s="633">
        <v>6000</v>
      </c>
      <c r="H30" s="634"/>
      <c r="I30" s="213"/>
      <c r="J30" s="43"/>
    </row>
    <row r="31" spans="1:10" ht="15.75" x14ac:dyDescent="0.25">
      <c r="A31" s="199">
        <v>80104</v>
      </c>
      <c r="B31" s="200" t="s">
        <v>536</v>
      </c>
      <c r="C31" s="170"/>
      <c r="D31" s="195"/>
      <c r="E31" s="211"/>
      <c r="F31" s="212"/>
      <c r="G31" s="635"/>
      <c r="H31" s="636"/>
      <c r="I31" s="213"/>
      <c r="J31" s="43"/>
    </row>
    <row r="32" spans="1:10" ht="15.75" x14ac:dyDescent="0.25">
      <c r="A32" s="199"/>
      <c r="B32" s="200" t="s">
        <v>535</v>
      </c>
      <c r="C32" s="170"/>
      <c r="D32" s="195"/>
      <c r="E32" s="211"/>
      <c r="F32" s="212"/>
      <c r="G32" s="635"/>
      <c r="H32" s="636"/>
      <c r="I32" s="213"/>
      <c r="J32" s="43"/>
    </row>
    <row r="33" spans="1:10" ht="15.75" x14ac:dyDescent="0.25">
      <c r="A33" s="199"/>
      <c r="B33" s="201"/>
      <c r="C33" s="54"/>
      <c r="D33" s="187"/>
      <c r="E33" s="211"/>
      <c r="F33" s="212"/>
      <c r="G33" s="637"/>
      <c r="H33" s="638"/>
      <c r="I33" s="213"/>
      <c r="J33" s="43"/>
    </row>
    <row r="34" spans="1:10" ht="15.75" x14ac:dyDescent="0.25">
      <c r="A34" s="196">
        <v>801</v>
      </c>
      <c r="B34" s="197" t="s">
        <v>537</v>
      </c>
      <c r="C34" s="198"/>
      <c r="D34" s="191"/>
      <c r="E34" s="208"/>
      <c r="F34" s="209"/>
      <c r="G34" s="633">
        <v>4000</v>
      </c>
      <c r="H34" s="634"/>
      <c r="I34" s="210"/>
      <c r="J34" s="43"/>
    </row>
    <row r="35" spans="1:10" ht="15.75" x14ac:dyDescent="0.25">
      <c r="A35" s="199">
        <v>80104</v>
      </c>
      <c r="B35" s="200" t="s">
        <v>538</v>
      </c>
      <c r="C35" s="170"/>
      <c r="D35" s="195"/>
      <c r="E35" s="211"/>
      <c r="F35" s="212"/>
      <c r="G35" s="635"/>
      <c r="H35" s="636"/>
      <c r="I35" s="213"/>
      <c r="J35" s="43"/>
    </row>
    <row r="36" spans="1:10" ht="15.75" x14ac:dyDescent="0.25">
      <c r="A36" s="199"/>
      <c r="B36" s="200" t="s">
        <v>528</v>
      </c>
      <c r="C36" s="170"/>
      <c r="D36" s="195"/>
      <c r="E36" s="211"/>
      <c r="F36" s="212"/>
      <c r="G36" s="635"/>
      <c r="H36" s="636"/>
      <c r="I36" s="213"/>
      <c r="J36" s="43"/>
    </row>
    <row r="37" spans="1:10" ht="15.75" x14ac:dyDescent="0.25">
      <c r="A37" s="202"/>
      <c r="B37" s="201" t="s">
        <v>529</v>
      </c>
      <c r="C37" s="54"/>
      <c r="D37" s="187"/>
      <c r="E37" s="214"/>
      <c r="F37" s="215"/>
      <c r="G37" s="637"/>
      <c r="H37" s="638"/>
      <c r="I37" s="216"/>
      <c r="J37" s="43"/>
    </row>
    <row r="38" spans="1:10" ht="15.75" x14ac:dyDescent="0.25">
      <c r="A38" s="196">
        <v>851</v>
      </c>
      <c r="B38" s="197" t="s">
        <v>539</v>
      </c>
      <c r="C38" s="198"/>
      <c r="D38" s="191"/>
      <c r="E38" s="208"/>
      <c r="F38" s="209"/>
      <c r="G38" s="633">
        <v>6000</v>
      </c>
      <c r="H38" s="634"/>
      <c r="I38" s="210"/>
      <c r="J38" s="43"/>
    </row>
    <row r="39" spans="1:10" ht="15.75" x14ac:dyDescent="0.25">
      <c r="A39" s="199">
        <v>85158</v>
      </c>
      <c r="B39" s="200" t="s">
        <v>540</v>
      </c>
      <c r="C39" s="170"/>
      <c r="D39" s="195"/>
      <c r="E39" s="211"/>
      <c r="F39" s="212"/>
      <c r="G39" s="635"/>
      <c r="H39" s="636"/>
      <c r="I39" s="213"/>
      <c r="J39" s="43"/>
    </row>
    <row r="40" spans="1:10" ht="15.75" x14ac:dyDescent="0.25">
      <c r="A40" s="199"/>
      <c r="B40" s="200" t="s">
        <v>541</v>
      </c>
      <c r="C40" s="170"/>
      <c r="D40" s="195"/>
      <c r="E40" s="211"/>
      <c r="F40" s="212"/>
      <c r="G40" s="635"/>
      <c r="H40" s="636"/>
      <c r="I40" s="213"/>
      <c r="J40" s="43"/>
    </row>
    <row r="41" spans="1:10" ht="15.75" x14ac:dyDescent="0.25">
      <c r="A41" s="202"/>
      <c r="B41" s="201"/>
      <c r="C41" s="54"/>
      <c r="D41" s="187"/>
      <c r="E41" s="214"/>
      <c r="F41" s="215"/>
      <c r="G41" s="637"/>
      <c r="H41" s="638"/>
      <c r="I41" s="216"/>
      <c r="J41" s="43"/>
    </row>
    <row r="42" spans="1:10" ht="15.75" x14ac:dyDescent="0.25">
      <c r="A42" s="203"/>
      <c r="B42" s="639" t="s">
        <v>542</v>
      </c>
      <c r="C42" s="648"/>
      <c r="D42" s="640"/>
      <c r="E42" s="643">
        <f>SUM(E43:F48)</f>
        <v>885000</v>
      </c>
      <c r="F42" s="644"/>
      <c r="G42" s="643"/>
      <c r="H42" s="644"/>
      <c r="I42" s="222"/>
      <c r="J42" s="43"/>
    </row>
    <row r="43" spans="1:10" ht="15.75" x14ac:dyDescent="0.25">
      <c r="A43" s="196">
        <v>921</v>
      </c>
      <c r="B43" s="190" t="s">
        <v>543</v>
      </c>
      <c r="C43" s="198"/>
      <c r="D43" s="191"/>
      <c r="E43" s="633">
        <v>490000</v>
      </c>
      <c r="F43" s="634"/>
      <c r="G43" s="208"/>
      <c r="H43" s="209"/>
      <c r="I43" s="209"/>
      <c r="J43" s="43"/>
    </row>
    <row r="44" spans="1:10" ht="15.75" x14ac:dyDescent="0.25">
      <c r="A44" s="199">
        <v>92109</v>
      </c>
      <c r="B44" s="194"/>
      <c r="C44" s="170"/>
      <c r="D44" s="195"/>
      <c r="E44" s="635"/>
      <c r="F44" s="636"/>
      <c r="G44" s="211"/>
      <c r="H44" s="212"/>
      <c r="I44" s="212"/>
      <c r="J44" s="43"/>
    </row>
    <row r="45" spans="1:10" ht="15.75" x14ac:dyDescent="0.25">
      <c r="A45" s="188"/>
      <c r="B45" s="194"/>
      <c r="C45" s="170"/>
      <c r="D45" s="195"/>
      <c r="E45" s="637"/>
      <c r="F45" s="638"/>
      <c r="G45" s="214"/>
      <c r="H45" s="215"/>
      <c r="I45" s="215"/>
      <c r="J45" s="43"/>
    </row>
    <row r="46" spans="1:10" ht="15.75" x14ac:dyDescent="0.25">
      <c r="A46" s="196">
        <v>921</v>
      </c>
      <c r="B46" s="190" t="s">
        <v>544</v>
      </c>
      <c r="C46" s="198"/>
      <c r="D46" s="191"/>
      <c r="E46" s="633">
        <v>395000</v>
      </c>
      <c r="F46" s="634"/>
      <c r="G46" s="633"/>
      <c r="H46" s="634"/>
      <c r="I46" s="210"/>
      <c r="J46" s="43"/>
    </row>
    <row r="47" spans="1:10" ht="15.75" x14ac:dyDescent="0.25">
      <c r="A47" s="199">
        <v>92116</v>
      </c>
      <c r="B47" s="194" t="s">
        <v>545</v>
      </c>
      <c r="C47" s="170"/>
      <c r="D47" s="195"/>
      <c r="E47" s="635"/>
      <c r="F47" s="636"/>
      <c r="G47" s="635"/>
      <c r="H47" s="636"/>
      <c r="I47" s="213"/>
      <c r="J47" s="43"/>
    </row>
    <row r="48" spans="1:10" ht="15.75" x14ac:dyDescent="0.25">
      <c r="A48" s="188"/>
      <c r="B48" s="186"/>
      <c r="C48" s="54"/>
      <c r="D48" s="187"/>
      <c r="E48" s="637"/>
      <c r="F48" s="638"/>
      <c r="G48" s="637"/>
      <c r="H48" s="638"/>
      <c r="I48" s="216"/>
      <c r="J48" s="43"/>
    </row>
    <row r="49" spans="1:10" ht="15.75" x14ac:dyDescent="0.25">
      <c r="A49" s="43"/>
      <c r="B49" s="43"/>
      <c r="C49" s="43"/>
      <c r="D49" s="43"/>
      <c r="E49" s="217"/>
      <c r="F49" s="217"/>
      <c r="G49" s="217"/>
      <c r="H49" s="217"/>
      <c r="I49" s="217"/>
      <c r="J49" s="43"/>
    </row>
    <row r="50" spans="1:10" ht="15.75" x14ac:dyDescent="0.25">
      <c r="A50" s="43"/>
      <c r="B50" s="43"/>
      <c r="C50" s="43"/>
      <c r="D50" s="43"/>
      <c r="E50" s="217"/>
      <c r="F50" s="217"/>
      <c r="G50" s="217"/>
      <c r="H50" s="217"/>
      <c r="I50" s="217"/>
      <c r="J50" s="43"/>
    </row>
    <row r="51" spans="1:10" ht="15.75" x14ac:dyDescent="0.25">
      <c r="A51" s="177" t="s">
        <v>546</v>
      </c>
      <c r="B51" s="180" t="s">
        <v>547</v>
      </c>
      <c r="C51" s="181"/>
      <c r="D51" s="182"/>
      <c r="E51" s="218"/>
      <c r="F51" s="219"/>
      <c r="G51" s="627">
        <f>SUM(G55:H74)</f>
        <v>305000</v>
      </c>
      <c r="H51" s="628"/>
      <c r="I51" s="631">
        <f>SUM(I53)</f>
        <v>13000</v>
      </c>
      <c r="J51" s="43"/>
    </row>
    <row r="52" spans="1:10" ht="15.75" x14ac:dyDescent="0.25">
      <c r="A52" s="204"/>
      <c r="B52" s="183" t="s">
        <v>521</v>
      </c>
      <c r="C52" s="184"/>
      <c r="D52" s="185"/>
      <c r="E52" s="220"/>
      <c r="F52" s="221"/>
      <c r="G52" s="629"/>
      <c r="H52" s="630"/>
      <c r="I52" s="632"/>
      <c r="J52" s="43"/>
    </row>
    <row r="53" spans="1:10" ht="15.75" x14ac:dyDescent="0.25">
      <c r="A53" s="205" t="s">
        <v>451</v>
      </c>
      <c r="B53" s="190" t="s">
        <v>549</v>
      </c>
      <c r="C53" s="198"/>
      <c r="D53" s="191"/>
      <c r="E53" s="208"/>
      <c r="F53" s="209"/>
      <c r="G53" s="633"/>
      <c r="H53" s="634"/>
      <c r="I53" s="645">
        <v>13000</v>
      </c>
      <c r="J53" s="43"/>
    </row>
    <row r="54" spans="1:10" ht="15.75" x14ac:dyDescent="0.25">
      <c r="A54" s="206" t="s">
        <v>548</v>
      </c>
      <c r="B54" s="186" t="s">
        <v>550</v>
      </c>
      <c r="C54" s="54"/>
      <c r="D54" s="187"/>
      <c r="E54" s="214"/>
      <c r="F54" s="215"/>
      <c r="G54" s="637"/>
      <c r="H54" s="638"/>
      <c r="I54" s="646"/>
      <c r="J54" s="43"/>
    </row>
    <row r="55" spans="1:10" ht="15.75" x14ac:dyDescent="0.25">
      <c r="A55" s="196">
        <v>852</v>
      </c>
      <c r="B55" s="197" t="s">
        <v>551</v>
      </c>
      <c r="C55" s="198"/>
      <c r="D55" s="191"/>
      <c r="E55" s="208"/>
      <c r="F55" s="209"/>
      <c r="G55" s="633">
        <v>210000</v>
      </c>
      <c r="H55" s="634"/>
      <c r="I55" s="210"/>
      <c r="J55" s="43"/>
    </row>
    <row r="56" spans="1:10" ht="15.75" x14ac:dyDescent="0.25">
      <c r="A56" s="199">
        <v>85228</v>
      </c>
      <c r="B56" s="200" t="s">
        <v>552</v>
      </c>
      <c r="C56" s="170"/>
      <c r="D56" s="195"/>
      <c r="E56" s="211"/>
      <c r="F56" s="212"/>
      <c r="G56" s="635"/>
      <c r="H56" s="636"/>
      <c r="I56" s="213"/>
      <c r="J56" s="43"/>
    </row>
    <row r="57" spans="1:10" ht="15.75" x14ac:dyDescent="0.25">
      <c r="A57" s="192"/>
      <c r="B57" s="200" t="s">
        <v>553</v>
      </c>
      <c r="C57" s="170"/>
      <c r="D57" s="195"/>
      <c r="E57" s="211"/>
      <c r="F57" s="212"/>
      <c r="G57" s="635"/>
      <c r="H57" s="636"/>
      <c r="I57" s="213"/>
      <c r="J57" s="43"/>
    </row>
    <row r="58" spans="1:10" ht="15.75" x14ac:dyDescent="0.25">
      <c r="A58" s="192"/>
      <c r="B58" s="200" t="s">
        <v>554</v>
      </c>
      <c r="C58" s="170"/>
      <c r="D58" s="195"/>
      <c r="E58" s="211"/>
      <c r="F58" s="212"/>
      <c r="G58" s="635"/>
      <c r="H58" s="636"/>
      <c r="I58" s="213"/>
      <c r="J58" s="43"/>
    </row>
    <row r="59" spans="1:10" ht="15.75" x14ac:dyDescent="0.25">
      <c r="A59" s="192"/>
      <c r="B59" s="200" t="s">
        <v>555</v>
      </c>
      <c r="C59" s="170"/>
      <c r="D59" s="195"/>
      <c r="E59" s="211"/>
      <c r="F59" s="212"/>
      <c r="G59" s="635"/>
      <c r="H59" s="636"/>
      <c r="I59" s="213"/>
      <c r="J59" s="43"/>
    </row>
    <row r="60" spans="1:10" ht="15.75" x14ac:dyDescent="0.25">
      <c r="A60" s="188"/>
      <c r="B60" s="201" t="s">
        <v>556</v>
      </c>
      <c r="C60" s="54"/>
      <c r="D60" s="187"/>
      <c r="E60" s="214"/>
      <c r="F60" s="215"/>
      <c r="G60" s="637"/>
      <c r="H60" s="638"/>
      <c r="I60" s="216"/>
      <c r="J60" s="43"/>
    </row>
    <row r="61" spans="1:10" ht="15.75" x14ac:dyDescent="0.25">
      <c r="A61" s="196">
        <v>900</v>
      </c>
      <c r="B61" s="197" t="s">
        <v>557</v>
      </c>
      <c r="C61" s="198"/>
      <c r="D61" s="191"/>
      <c r="E61" s="208"/>
      <c r="F61" s="209"/>
      <c r="G61" s="633">
        <v>5000</v>
      </c>
      <c r="H61" s="634"/>
      <c r="I61" s="210"/>
      <c r="J61" s="43"/>
    </row>
    <row r="62" spans="1:10" ht="15.75" x14ac:dyDescent="0.25">
      <c r="A62" s="199">
        <v>90019</v>
      </c>
      <c r="B62" s="200" t="s">
        <v>558</v>
      </c>
      <c r="C62" s="170"/>
      <c r="D62" s="195"/>
      <c r="E62" s="211"/>
      <c r="F62" s="212"/>
      <c r="G62" s="635"/>
      <c r="H62" s="636"/>
      <c r="I62" s="213"/>
      <c r="J62" s="43"/>
    </row>
    <row r="63" spans="1:10" ht="15.75" x14ac:dyDescent="0.25">
      <c r="A63" s="199"/>
      <c r="B63" s="200" t="s">
        <v>559</v>
      </c>
      <c r="C63" s="170"/>
      <c r="D63" s="195"/>
      <c r="E63" s="211"/>
      <c r="F63" s="212"/>
      <c r="G63" s="635"/>
      <c r="H63" s="636"/>
      <c r="I63" s="213"/>
      <c r="J63" s="43"/>
    </row>
    <row r="64" spans="1:10" ht="15.75" x14ac:dyDescent="0.25">
      <c r="A64" s="199"/>
      <c r="B64" s="200" t="s">
        <v>560</v>
      </c>
      <c r="C64" s="170"/>
      <c r="D64" s="195"/>
      <c r="E64" s="211"/>
      <c r="F64" s="212"/>
      <c r="G64" s="635"/>
      <c r="H64" s="636"/>
      <c r="I64" s="213"/>
      <c r="J64" s="43"/>
    </row>
    <row r="65" spans="1:10" ht="15.75" x14ac:dyDescent="0.25">
      <c r="A65" s="199"/>
      <c r="B65" s="200" t="s">
        <v>561</v>
      </c>
      <c r="C65" s="170"/>
      <c r="D65" s="195"/>
      <c r="E65" s="211"/>
      <c r="F65" s="212"/>
      <c r="G65" s="635"/>
      <c r="H65" s="636"/>
      <c r="I65" s="213"/>
      <c r="J65" s="43"/>
    </row>
    <row r="66" spans="1:10" ht="15.75" x14ac:dyDescent="0.25">
      <c r="A66" s="202"/>
      <c r="B66" s="201" t="s">
        <v>562</v>
      </c>
      <c r="C66" s="54"/>
      <c r="D66" s="187"/>
      <c r="E66" s="214"/>
      <c r="F66" s="215"/>
      <c r="G66" s="637"/>
      <c r="H66" s="638"/>
      <c r="I66" s="216"/>
      <c r="J66" s="43"/>
    </row>
    <row r="67" spans="1:10" ht="15.75" x14ac:dyDescent="0.25">
      <c r="A67" s="196">
        <v>926</v>
      </c>
      <c r="B67" s="197" t="s">
        <v>551</v>
      </c>
      <c r="C67" s="198"/>
      <c r="D67" s="191"/>
      <c r="E67" s="208"/>
      <c r="F67" s="209"/>
      <c r="G67" s="633">
        <v>90000</v>
      </c>
      <c r="H67" s="634"/>
      <c r="I67" s="210"/>
      <c r="J67" s="43"/>
    </row>
    <row r="68" spans="1:10" ht="15.75" x14ac:dyDescent="0.25">
      <c r="A68" s="199">
        <v>92605</v>
      </c>
      <c r="B68" s="200" t="s">
        <v>552</v>
      </c>
      <c r="C68" s="170"/>
      <c r="D68" s="195"/>
      <c r="E68" s="211"/>
      <c r="F68" s="212"/>
      <c r="G68" s="635"/>
      <c r="H68" s="636"/>
      <c r="I68" s="213"/>
      <c r="J68" s="43"/>
    </row>
    <row r="69" spans="1:10" ht="15.75" x14ac:dyDescent="0.25">
      <c r="A69" s="192"/>
      <c r="B69" s="200" t="s">
        <v>563</v>
      </c>
      <c r="C69" s="170"/>
      <c r="D69" s="195"/>
      <c r="E69" s="211"/>
      <c r="F69" s="212"/>
      <c r="G69" s="635"/>
      <c r="H69" s="636"/>
      <c r="I69" s="213"/>
      <c r="J69" s="43"/>
    </row>
    <row r="70" spans="1:10" ht="15.75" x14ac:dyDescent="0.25">
      <c r="A70" s="192"/>
      <c r="B70" s="200" t="s">
        <v>564</v>
      </c>
      <c r="C70" s="170"/>
      <c r="D70" s="195"/>
      <c r="E70" s="211"/>
      <c r="F70" s="212"/>
      <c r="G70" s="635"/>
      <c r="H70" s="636"/>
      <c r="I70" s="213"/>
      <c r="J70" s="43"/>
    </row>
    <row r="71" spans="1:10" ht="15.75" x14ac:dyDescent="0.25">
      <c r="A71" s="192"/>
      <c r="B71" s="200" t="s">
        <v>565</v>
      </c>
      <c r="C71" s="170"/>
      <c r="D71" s="195"/>
      <c r="E71" s="211"/>
      <c r="F71" s="212"/>
      <c r="G71" s="635"/>
      <c r="H71" s="636"/>
      <c r="I71" s="213"/>
      <c r="J71" s="43"/>
    </row>
    <row r="72" spans="1:10" ht="15.75" x14ac:dyDescent="0.25">
      <c r="A72" s="192"/>
      <c r="B72" s="200" t="s">
        <v>566</v>
      </c>
      <c r="C72" s="170"/>
      <c r="D72" s="195"/>
      <c r="E72" s="211"/>
      <c r="F72" s="212"/>
      <c r="G72" s="635"/>
      <c r="H72" s="636"/>
      <c r="I72" s="213"/>
      <c r="J72" s="43"/>
    </row>
    <row r="73" spans="1:10" ht="15.75" x14ac:dyDescent="0.25">
      <c r="A73" s="192"/>
      <c r="B73" s="200" t="s">
        <v>567</v>
      </c>
      <c r="C73" s="170"/>
      <c r="D73" s="195"/>
      <c r="E73" s="211"/>
      <c r="F73" s="212"/>
      <c r="G73" s="635"/>
      <c r="H73" s="636"/>
      <c r="I73" s="213"/>
      <c r="J73" s="43"/>
    </row>
    <row r="74" spans="1:10" ht="15.75" x14ac:dyDescent="0.25">
      <c r="A74" s="188"/>
      <c r="B74" s="201" t="s">
        <v>568</v>
      </c>
      <c r="C74" s="54"/>
      <c r="D74" s="187"/>
      <c r="E74" s="214"/>
      <c r="F74" s="215"/>
      <c r="G74" s="637"/>
      <c r="H74" s="638"/>
      <c r="I74" s="216"/>
      <c r="J74" s="43"/>
    </row>
    <row r="75" spans="1:10" ht="15.75" x14ac:dyDescent="0.25">
      <c r="A75" s="189"/>
      <c r="B75" s="639" t="s">
        <v>569</v>
      </c>
      <c r="C75" s="648"/>
      <c r="D75" s="640"/>
      <c r="E75" s="627">
        <f>SUM(E42)</f>
        <v>885000</v>
      </c>
      <c r="F75" s="628"/>
      <c r="G75" s="627">
        <f>SUM(G51+G15)</f>
        <v>331000</v>
      </c>
      <c r="H75" s="628"/>
      <c r="I75" s="631">
        <f>SUM(I51)</f>
        <v>13000</v>
      </c>
      <c r="J75" s="43"/>
    </row>
    <row r="76" spans="1:10" ht="15.75" x14ac:dyDescent="0.25">
      <c r="A76" s="188"/>
      <c r="B76" s="649"/>
      <c r="C76" s="650"/>
      <c r="D76" s="651"/>
      <c r="E76" s="629"/>
      <c r="F76" s="630"/>
      <c r="G76" s="629"/>
      <c r="H76" s="630"/>
      <c r="I76" s="632"/>
      <c r="J76" s="43"/>
    </row>
    <row r="77" spans="1:10" ht="15.75" x14ac:dyDescent="0.25">
      <c r="A77" s="43"/>
      <c r="B77" s="43"/>
      <c r="C77" s="43"/>
      <c r="D77" s="43"/>
      <c r="E77" s="217"/>
      <c r="F77" s="217"/>
      <c r="G77" s="217"/>
      <c r="H77" s="217"/>
      <c r="I77" s="217"/>
      <c r="J77" s="43"/>
    </row>
    <row r="78" spans="1:10" ht="15.75" x14ac:dyDescent="0.25">
      <c r="A78" s="43"/>
      <c r="B78" s="43"/>
      <c r="C78" s="43"/>
      <c r="D78" s="43"/>
      <c r="E78" s="42"/>
      <c r="F78" s="42"/>
      <c r="G78" s="42"/>
      <c r="H78" s="42"/>
      <c r="I78" s="42"/>
      <c r="J78" s="43"/>
    </row>
    <row r="79" spans="1:10" ht="15.75" x14ac:dyDescent="0.25">
      <c r="A79" s="43"/>
      <c r="B79" s="43"/>
      <c r="C79" s="43"/>
      <c r="D79" s="43"/>
      <c r="E79" s="42"/>
      <c r="F79" s="42"/>
      <c r="G79" s="42"/>
      <c r="H79" s="42"/>
      <c r="I79" s="42"/>
      <c r="J79" s="43"/>
    </row>
    <row r="80" spans="1:10" ht="15.75" x14ac:dyDescent="0.25">
      <c r="A80" s="43"/>
      <c r="B80" s="43"/>
      <c r="C80" s="43"/>
      <c r="D80" s="43"/>
      <c r="E80" s="42"/>
      <c r="F80" s="42"/>
      <c r="G80" s="42"/>
      <c r="H80" s="42"/>
      <c r="I80" s="42"/>
      <c r="J80" s="43"/>
    </row>
    <row r="81" spans="1:10" ht="15.75" x14ac:dyDescent="0.25">
      <c r="A81" s="43"/>
      <c r="B81" s="43"/>
      <c r="C81" s="43"/>
      <c r="D81" s="43"/>
      <c r="E81" s="43"/>
      <c r="F81" s="43"/>
      <c r="G81" s="43"/>
      <c r="H81" s="43"/>
      <c r="I81" s="42"/>
      <c r="J81" s="43"/>
    </row>
    <row r="82" spans="1:10" ht="15.75" x14ac:dyDescent="0.25">
      <c r="A82" s="43"/>
      <c r="B82" s="43"/>
      <c r="C82" s="43"/>
      <c r="D82" s="43"/>
      <c r="E82" s="43"/>
      <c r="F82" s="43"/>
      <c r="G82" s="43"/>
      <c r="H82" s="43"/>
      <c r="I82" s="42"/>
      <c r="J82" s="43"/>
    </row>
    <row r="83" spans="1:10" ht="15.75" x14ac:dyDescent="0.25">
      <c r="A83" s="43"/>
      <c r="B83" s="43"/>
      <c r="C83" s="43"/>
      <c r="D83" s="43"/>
      <c r="E83" s="43"/>
      <c r="F83" s="43"/>
      <c r="G83" s="43"/>
      <c r="H83" s="43"/>
      <c r="I83" s="42"/>
      <c r="J83" s="43"/>
    </row>
    <row r="84" spans="1:10" ht="15.75" x14ac:dyDescent="0.25">
      <c r="A84" s="43"/>
      <c r="B84" s="43"/>
      <c r="C84" s="43"/>
      <c r="D84" s="43"/>
      <c r="E84" s="43"/>
      <c r="F84" s="43"/>
      <c r="G84" s="43"/>
      <c r="H84" s="43"/>
      <c r="I84" s="42"/>
      <c r="J84" s="43"/>
    </row>
    <row r="85" spans="1:10" ht="15.75" x14ac:dyDescent="0.25">
      <c r="A85" s="43"/>
      <c r="B85" s="43"/>
      <c r="C85" s="43"/>
      <c r="D85" s="43"/>
      <c r="E85" s="43"/>
      <c r="F85" s="43"/>
      <c r="G85" s="43"/>
      <c r="H85" s="43"/>
      <c r="I85" s="42"/>
      <c r="J85" s="43"/>
    </row>
    <row r="86" spans="1:10" ht="15.75" x14ac:dyDescent="0.25">
      <c r="A86" s="43"/>
      <c r="B86" s="43"/>
      <c r="C86" s="43"/>
      <c r="D86" s="43"/>
      <c r="E86" s="43"/>
      <c r="F86" s="43"/>
      <c r="G86" s="43"/>
      <c r="H86" s="43"/>
      <c r="I86" s="42"/>
      <c r="J86" s="43"/>
    </row>
    <row r="87" spans="1:10" ht="15.75" x14ac:dyDescent="0.25">
      <c r="A87" s="43"/>
      <c r="B87" s="43"/>
      <c r="C87" s="43"/>
      <c r="D87" s="43"/>
      <c r="E87" s="43"/>
      <c r="F87" s="43"/>
      <c r="G87" s="43"/>
      <c r="H87" s="43"/>
      <c r="I87" s="42"/>
      <c r="J87" s="43"/>
    </row>
    <row r="88" spans="1:10" ht="15.75" x14ac:dyDescent="0.25">
      <c r="A88" s="43"/>
      <c r="B88" s="43"/>
      <c r="C88" s="43"/>
      <c r="D88" s="43"/>
      <c r="E88" s="43"/>
      <c r="F88" s="43"/>
      <c r="G88" s="43"/>
      <c r="H88" s="43"/>
      <c r="I88" s="42"/>
      <c r="J88" s="43"/>
    </row>
    <row r="89" spans="1:10" ht="15.75" x14ac:dyDescent="0.25">
      <c r="A89" s="43"/>
      <c r="B89" s="43"/>
      <c r="C89" s="43"/>
      <c r="D89" s="43"/>
      <c r="E89" s="43"/>
      <c r="F89" s="43"/>
      <c r="G89" s="43"/>
      <c r="H89" s="43"/>
      <c r="I89" s="42"/>
      <c r="J89" s="43"/>
    </row>
    <row r="90" spans="1:10" ht="15.75" x14ac:dyDescent="0.25">
      <c r="A90" s="43"/>
      <c r="B90" s="43"/>
      <c r="C90" s="43"/>
      <c r="D90" s="43"/>
      <c r="E90" s="43"/>
      <c r="F90" s="43"/>
      <c r="G90" s="43"/>
      <c r="H90" s="43"/>
      <c r="I90" s="42"/>
      <c r="J90" s="43"/>
    </row>
    <row r="91" spans="1:10" ht="15.75" x14ac:dyDescent="0.25">
      <c r="A91" s="43"/>
      <c r="B91" s="43"/>
      <c r="C91" s="43"/>
      <c r="D91" s="43"/>
      <c r="E91" s="43"/>
      <c r="F91" s="43"/>
      <c r="G91" s="43"/>
      <c r="H91" s="43"/>
      <c r="I91" s="42"/>
      <c r="J91" s="43"/>
    </row>
    <row r="92" spans="1:10" ht="15.75" x14ac:dyDescent="0.25">
      <c r="A92" s="43"/>
      <c r="B92" s="43"/>
      <c r="C92" s="43"/>
      <c r="D92" s="43"/>
      <c r="E92" s="43"/>
      <c r="F92" s="43"/>
      <c r="G92" s="43"/>
      <c r="H92" s="43"/>
      <c r="I92" s="42"/>
      <c r="J92" s="43"/>
    </row>
    <row r="93" spans="1:10" ht="15.75" x14ac:dyDescent="0.25">
      <c r="A93" s="43"/>
      <c r="B93" s="43"/>
      <c r="C93" s="43"/>
      <c r="D93" s="43"/>
      <c r="E93" s="43"/>
      <c r="F93" s="43"/>
      <c r="G93" s="43"/>
      <c r="H93" s="43"/>
      <c r="I93" s="42"/>
      <c r="J93" s="43"/>
    </row>
    <row r="94" spans="1:10" ht="15.75" x14ac:dyDescent="0.25">
      <c r="A94" s="43"/>
      <c r="B94" s="43"/>
      <c r="C94" s="43"/>
      <c r="D94" s="43"/>
      <c r="E94" s="43"/>
      <c r="F94" s="43"/>
      <c r="G94" s="43"/>
      <c r="H94" s="43"/>
      <c r="I94" s="42"/>
      <c r="J94" s="43"/>
    </row>
    <row r="95" spans="1:10" ht="15.75" x14ac:dyDescent="0.25">
      <c r="A95" s="43"/>
      <c r="B95" s="43"/>
      <c r="C95" s="43"/>
      <c r="D95" s="43"/>
      <c r="E95" s="43"/>
      <c r="F95" s="43"/>
      <c r="G95" s="43"/>
      <c r="H95" s="43"/>
      <c r="I95" s="42"/>
      <c r="J95" s="43"/>
    </row>
    <row r="96" spans="1:10" ht="15.75" x14ac:dyDescent="0.25">
      <c r="A96" s="43"/>
      <c r="B96" s="43"/>
      <c r="C96" s="43"/>
      <c r="D96" s="43"/>
      <c r="E96" s="43"/>
      <c r="F96" s="43"/>
      <c r="G96" s="43"/>
      <c r="H96" s="43"/>
      <c r="I96" s="42"/>
      <c r="J96" s="43"/>
    </row>
    <row r="97" spans="1:10" ht="15.75" x14ac:dyDescent="0.25">
      <c r="A97" s="43"/>
      <c r="B97" s="43"/>
      <c r="C97" s="43"/>
      <c r="D97" s="43"/>
      <c r="E97" s="43"/>
      <c r="F97" s="43"/>
      <c r="G97" s="43"/>
      <c r="H97" s="43"/>
      <c r="I97" s="42"/>
      <c r="J97" s="43"/>
    </row>
    <row r="98" spans="1:10" ht="15.75" x14ac:dyDescent="0.25">
      <c r="A98" s="43"/>
      <c r="B98" s="43"/>
      <c r="C98" s="43"/>
      <c r="D98" s="43"/>
      <c r="E98" s="43"/>
      <c r="F98" s="43"/>
      <c r="G98" s="43"/>
      <c r="H98" s="43"/>
      <c r="I98" s="42"/>
      <c r="J98" s="43"/>
    </row>
    <row r="99" spans="1:10" ht="15.75" x14ac:dyDescent="0.25">
      <c r="A99" s="43"/>
      <c r="B99" s="43"/>
      <c r="C99" s="43"/>
      <c r="D99" s="43"/>
      <c r="E99" s="43"/>
      <c r="F99" s="43"/>
      <c r="G99" s="43"/>
      <c r="H99" s="43"/>
      <c r="I99" s="42"/>
      <c r="J99" s="43"/>
    </row>
    <row r="100" spans="1:10" ht="15.75" x14ac:dyDescent="0.25">
      <c r="A100" s="43"/>
      <c r="B100" s="43"/>
      <c r="C100" s="43"/>
      <c r="D100" s="43"/>
      <c r="E100" s="43"/>
      <c r="F100" s="43"/>
      <c r="G100" s="43"/>
      <c r="H100" s="43"/>
      <c r="I100" s="42"/>
      <c r="J100" s="43"/>
    </row>
    <row r="101" spans="1:10" ht="15.75" x14ac:dyDescent="0.25">
      <c r="A101" s="43"/>
      <c r="B101" s="43"/>
      <c r="C101" s="43"/>
      <c r="D101" s="43"/>
      <c r="E101" s="43"/>
      <c r="F101" s="43"/>
      <c r="G101" s="43"/>
      <c r="H101" s="43"/>
      <c r="I101" s="42"/>
      <c r="J101" s="43"/>
    </row>
    <row r="102" spans="1:10" ht="15.75" x14ac:dyDescent="0.25">
      <c r="A102" s="43"/>
      <c r="B102" s="43"/>
      <c r="C102" s="43"/>
      <c r="D102" s="43"/>
      <c r="E102" s="43"/>
      <c r="F102" s="43"/>
      <c r="G102" s="43"/>
      <c r="H102" s="43"/>
      <c r="I102" s="42"/>
      <c r="J102" s="43"/>
    </row>
    <row r="103" spans="1:10" ht="15.75" x14ac:dyDescent="0.25">
      <c r="A103" s="43"/>
      <c r="B103" s="43"/>
      <c r="C103" s="43"/>
      <c r="D103" s="43"/>
      <c r="E103" s="43"/>
      <c r="F103" s="43"/>
      <c r="G103" s="43"/>
      <c r="H103" s="43"/>
      <c r="I103" s="42"/>
      <c r="J103" s="43"/>
    </row>
    <row r="104" spans="1:10" ht="15.75" x14ac:dyDescent="0.25">
      <c r="A104" s="43"/>
      <c r="B104" s="43"/>
      <c r="C104" s="43"/>
      <c r="D104" s="43"/>
      <c r="E104" s="43"/>
      <c r="F104" s="43"/>
      <c r="G104" s="43"/>
      <c r="H104" s="43"/>
      <c r="I104" s="42"/>
      <c r="J104" s="43"/>
    </row>
    <row r="105" spans="1:10" ht="15.75" x14ac:dyDescent="0.25">
      <c r="A105" s="43"/>
      <c r="B105" s="43"/>
      <c r="C105" s="43"/>
      <c r="D105" s="43"/>
      <c r="E105" s="43"/>
      <c r="F105" s="43"/>
      <c r="G105" s="43"/>
      <c r="H105" s="43"/>
      <c r="I105" s="42"/>
      <c r="J105" s="43"/>
    </row>
    <row r="106" spans="1:10" ht="15.75" x14ac:dyDescent="0.25">
      <c r="A106" s="43"/>
      <c r="B106" s="43"/>
      <c r="C106" s="43"/>
      <c r="D106" s="43"/>
      <c r="E106" s="43"/>
      <c r="F106" s="43"/>
      <c r="G106" s="43"/>
      <c r="H106" s="43"/>
      <c r="I106" s="42"/>
      <c r="J106" s="43"/>
    </row>
    <row r="107" spans="1:10" ht="15.75" x14ac:dyDescent="0.25">
      <c r="A107" s="43"/>
      <c r="B107" s="43"/>
      <c r="C107" s="43"/>
      <c r="D107" s="43"/>
      <c r="E107" s="43"/>
      <c r="F107" s="43"/>
      <c r="G107" s="43"/>
      <c r="H107" s="43"/>
      <c r="I107" s="42"/>
      <c r="J107" s="43"/>
    </row>
    <row r="108" spans="1:10" ht="15.75" x14ac:dyDescent="0.25">
      <c r="A108" s="43"/>
      <c r="B108" s="43"/>
      <c r="C108" s="43"/>
      <c r="D108" s="43"/>
      <c r="E108" s="43"/>
      <c r="F108" s="43"/>
      <c r="G108" s="43"/>
      <c r="H108" s="43"/>
      <c r="I108" s="42"/>
      <c r="J108" s="43"/>
    </row>
    <row r="109" spans="1:10" ht="15.75" x14ac:dyDescent="0.25">
      <c r="A109" s="43"/>
      <c r="B109" s="43"/>
      <c r="C109" s="43"/>
      <c r="D109" s="43"/>
      <c r="E109" s="43"/>
      <c r="F109" s="43"/>
      <c r="G109" s="43"/>
      <c r="H109" s="43"/>
      <c r="I109" s="42"/>
      <c r="J109" s="43"/>
    </row>
    <row r="110" spans="1:10" ht="15.75" x14ac:dyDescent="0.25">
      <c r="A110" s="43"/>
      <c r="B110" s="43"/>
      <c r="C110" s="43"/>
      <c r="D110" s="43"/>
      <c r="E110" s="43"/>
      <c r="F110" s="43"/>
      <c r="G110" s="43"/>
      <c r="H110" s="43"/>
      <c r="I110" s="42"/>
      <c r="J110" s="43"/>
    </row>
    <row r="111" spans="1:10" ht="15.75" x14ac:dyDescent="0.25">
      <c r="A111" s="43"/>
      <c r="B111" s="43"/>
      <c r="C111" s="43"/>
      <c r="D111" s="43"/>
      <c r="E111" s="43"/>
      <c r="F111" s="43"/>
      <c r="G111" s="43"/>
      <c r="H111" s="43"/>
      <c r="I111" s="42"/>
      <c r="J111" s="43"/>
    </row>
    <row r="112" spans="1:10" ht="15.75" x14ac:dyDescent="0.25">
      <c r="A112" s="43"/>
      <c r="B112" s="43"/>
      <c r="C112" s="43"/>
      <c r="D112" s="43"/>
      <c r="E112" s="43"/>
      <c r="F112" s="43"/>
      <c r="G112" s="43"/>
      <c r="H112" s="43"/>
      <c r="I112" s="42"/>
      <c r="J112" s="43"/>
    </row>
    <row r="113" spans="1:10" ht="15.75" x14ac:dyDescent="0.25">
      <c r="A113" s="43"/>
      <c r="B113" s="43"/>
      <c r="C113" s="43"/>
      <c r="D113" s="43"/>
      <c r="E113" s="43"/>
      <c r="F113" s="43"/>
      <c r="G113" s="43"/>
      <c r="H113" s="43"/>
      <c r="I113" s="42"/>
      <c r="J113" s="43"/>
    </row>
    <row r="114" spans="1:10" ht="15.75" x14ac:dyDescent="0.25">
      <c r="A114" s="43"/>
      <c r="B114" s="43"/>
      <c r="C114" s="43"/>
      <c r="D114" s="43"/>
      <c r="E114" s="43"/>
      <c r="F114" s="43"/>
      <c r="G114" s="43"/>
      <c r="H114" s="43"/>
      <c r="I114" s="42"/>
      <c r="J114" s="43"/>
    </row>
    <row r="115" spans="1:10" ht="15.75" x14ac:dyDescent="0.25">
      <c r="A115" s="43"/>
      <c r="B115" s="43"/>
      <c r="C115" s="43"/>
      <c r="D115" s="43"/>
      <c r="E115" s="43"/>
      <c r="F115" s="43"/>
      <c r="G115" s="43"/>
      <c r="H115" s="43"/>
      <c r="I115" s="42"/>
      <c r="J115" s="43"/>
    </row>
    <row r="116" spans="1:10" ht="15.75" x14ac:dyDescent="0.25">
      <c r="A116" s="43"/>
      <c r="B116" s="43"/>
      <c r="C116" s="43"/>
      <c r="D116" s="43"/>
      <c r="E116" s="43"/>
      <c r="F116" s="43"/>
      <c r="G116" s="43"/>
      <c r="H116" s="43"/>
      <c r="I116" s="42"/>
      <c r="J116" s="43"/>
    </row>
    <row r="117" spans="1:10" ht="15.75" x14ac:dyDescent="0.25">
      <c r="A117" s="43"/>
      <c r="B117" s="43"/>
      <c r="C117" s="43"/>
      <c r="D117" s="43"/>
      <c r="E117" s="43"/>
      <c r="F117" s="43"/>
      <c r="G117" s="43"/>
      <c r="H117" s="43"/>
      <c r="I117" s="42"/>
      <c r="J117" s="43"/>
    </row>
    <row r="118" spans="1:10" ht="15.75" x14ac:dyDescent="0.25">
      <c r="A118" s="43"/>
      <c r="B118" s="43"/>
      <c r="C118" s="43"/>
      <c r="D118" s="43"/>
      <c r="E118" s="43"/>
      <c r="F118" s="43"/>
      <c r="G118" s="43"/>
      <c r="H118" s="43"/>
      <c r="I118" s="42"/>
      <c r="J118" s="43"/>
    </row>
    <row r="119" spans="1:10" ht="15.75" x14ac:dyDescent="0.25">
      <c r="A119" s="43"/>
      <c r="B119" s="43"/>
      <c r="C119" s="43"/>
      <c r="D119" s="43"/>
      <c r="E119" s="43"/>
      <c r="F119" s="43"/>
      <c r="G119" s="43"/>
      <c r="H119" s="43"/>
      <c r="I119" s="42"/>
      <c r="J119" s="43"/>
    </row>
    <row r="120" spans="1:10" ht="15.75" x14ac:dyDescent="0.25">
      <c r="A120" s="43"/>
      <c r="B120" s="43"/>
      <c r="C120" s="43"/>
      <c r="D120" s="43"/>
      <c r="E120" s="43"/>
      <c r="F120" s="43"/>
      <c r="G120" s="43"/>
      <c r="H120" s="43"/>
      <c r="I120" s="42"/>
      <c r="J120" s="43"/>
    </row>
    <row r="121" spans="1:10" ht="15.75" x14ac:dyDescent="0.25">
      <c r="A121" s="43"/>
      <c r="B121" s="43"/>
      <c r="C121" s="43"/>
      <c r="D121" s="43"/>
      <c r="E121" s="43"/>
      <c r="F121" s="43"/>
      <c r="G121" s="43"/>
      <c r="H121" s="43"/>
      <c r="I121" s="42"/>
      <c r="J121" s="43"/>
    </row>
    <row r="122" spans="1:10" ht="15.75" x14ac:dyDescent="0.25">
      <c r="A122" s="43"/>
      <c r="B122" s="43"/>
      <c r="C122" s="43"/>
      <c r="D122" s="43"/>
      <c r="E122" s="43"/>
      <c r="F122" s="43"/>
      <c r="G122" s="43"/>
      <c r="H122" s="43"/>
      <c r="I122" s="42"/>
      <c r="J122" s="43"/>
    </row>
    <row r="123" spans="1:10" ht="15.75" x14ac:dyDescent="0.25">
      <c r="A123" s="43"/>
      <c r="B123" s="43"/>
      <c r="C123" s="43"/>
      <c r="D123" s="43"/>
      <c r="E123" s="43"/>
      <c r="F123" s="43"/>
      <c r="G123" s="43"/>
      <c r="H123" s="43"/>
      <c r="I123" s="42"/>
      <c r="J123" s="43"/>
    </row>
    <row r="124" spans="1:10" ht="15.75" x14ac:dyDescent="0.25">
      <c r="A124" s="43"/>
      <c r="B124" s="43"/>
      <c r="C124" s="43"/>
      <c r="D124" s="43"/>
      <c r="E124" s="43"/>
      <c r="F124" s="43"/>
      <c r="G124" s="43"/>
      <c r="H124" s="43"/>
      <c r="I124" s="42"/>
      <c r="J124" s="43"/>
    </row>
    <row r="125" spans="1:10" ht="15.75" x14ac:dyDescent="0.25">
      <c r="A125" s="43"/>
      <c r="B125" s="43"/>
      <c r="C125" s="43"/>
      <c r="D125" s="43"/>
      <c r="E125" s="43"/>
      <c r="F125" s="43"/>
      <c r="G125" s="43"/>
      <c r="H125" s="43"/>
      <c r="I125" s="42"/>
      <c r="J125" s="43"/>
    </row>
    <row r="126" spans="1:10" ht="15.75" x14ac:dyDescent="0.25">
      <c r="A126" s="43"/>
      <c r="B126" s="43"/>
      <c r="C126" s="43"/>
      <c r="D126" s="43"/>
      <c r="E126" s="43"/>
      <c r="F126" s="43"/>
      <c r="G126" s="43"/>
      <c r="H126" s="43"/>
      <c r="I126" s="42"/>
      <c r="J126" s="43"/>
    </row>
    <row r="127" spans="1:10" ht="15.75" x14ac:dyDescent="0.25">
      <c r="A127" s="43"/>
      <c r="B127" s="43"/>
      <c r="C127" s="43"/>
      <c r="D127" s="43"/>
      <c r="E127" s="43"/>
      <c r="F127" s="43"/>
      <c r="G127" s="43"/>
      <c r="H127" s="43"/>
      <c r="I127" s="42"/>
      <c r="J127" s="43"/>
    </row>
    <row r="128" spans="1:10" ht="15.75" x14ac:dyDescent="0.25">
      <c r="A128" s="43"/>
      <c r="B128" s="43"/>
      <c r="C128" s="43"/>
      <c r="D128" s="43"/>
      <c r="E128" s="43"/>
      <c r="F128" s="43"/>
      <c r="G128" s="43"/>
      <c r="H128" s="43"/>
      <c r="I128" s="42"/>
      <c r="J128" s="43"/>
    </row>
    <row r="129" spans="1:10" ht="15.75" x14ac:dyDescent="0.25">
      <c r="A129" s="43"/>
      <c r="B129" s="43"/>
      <c r="C129" s="43"/>
      <c r="D129" s="43"/>
      <c r="E129" s="43"/>
      <c r="F129" s="43"/>
      <c r="G129" s="43"/>
      <c r="H129" s="43"/>
      <c r="I129" s="42"/>
      <c r="J129" s="43"/>
    </row>
    <row r="130" spans="1:10" ht="15.75" x14ac:dyDescent="0.25">
      <c r="A130" s="43"/>
      <c r="B130" s="43"/>
      <c r="C130" s="43"/>
      <c r="D130" s="43"/>
      <c r="E130" s="43"/>
      <c r="F130" s="43"/>
      <c r="G130" s="43"/>
      <c r="H130" s="43"/>
      <c r="I130" s="42"/>
      <c r="J130" s="43"/>
    </row>
    <row r="131" spans="1:10" ht="15.75" x14ac:dyDescent="0.25">
      <c r="A131" s="43"/>
      <c r="B131" s="43"/>
      <c r="C131" s="43"/>
      <c r="D131" s="43"/>
      <c r="E131" s="43"/>
      <c r="F131" s="43"/>
      <c r="G131" s="43"/>
      <c r="H131" s="43"/>
      <c r="I131" s="42"/>
      <c r="J131" s="43"/>
    </row>
    <row r="132" spans="1:10" ht="15.75" x14ac:dyDescent="0.25">
      <c r="A132" s="43"/>
      <c r="B132" s="43"/>
      <c r="C132" s="43"/>
      <c r="D132" s="43"/>
      <c r="E132" s="43"/>
      <c r="F132" s="43"/>
      <c r="G132" s="43"/>
      <c r="H132" s="43"/>
      <c r="I132" s="42"/>
      <c r="J132" s="43"/>
    </row>
    <row r="133" spans="1:10" ht="15.75" x14ac:dyDescent="0.25">
      <c r="A133" s="43"/>
      <c r="B133" s="43"/>
      <c r="C133" s="43"/>
      <c r="D133" s="43"/>
      <c r="E133" s="43"/>
      <c r="F133" s="43"/>
      <c r="G133" s="43"/>
      <c r="H133" s="43"/>
      <c r="I133" s="42"/>
      <c r="J133" s="43"/>
    </row>
    <row r="134" spans="1:10" ht="15.75" x14ac:dyDescent="0.25">
      <c r="A134" s="43"/>
      <c r="B134" s="43"/>
      <c r="C134" s="43"/>
      <c r="D134" s="43"/>
      <c r="E134" s="43"/>
      <c r="F134" s="43"/>
      <c r="G134" s="43"/>
      <c r="H134" s="43"/>
      <c r="I134" s="42"/>
      <c r="J134" s="43"/>
    </row>
    <row r="135" spans="1:10" ht="15.75" x14ac:dyDescent="0.25">
      <c r="A135" s="43"/>
      <c r="B135" s="43"/>
      <c r="C135" s="43"/>
      <c r="D135" s="43"/>
      <c r="E135" s="43"/>
      <c r="F135" s="43"/>
      <c r="G135" s="43"/>
      <c r="H135" s="43"/>
      <c r="I135" s="42"/>
      <c r="J135" s="43"/>
    </row>
    <row r="136" spans="1:10" ht="15.75" x14ac:dyDescent="0.25">
      <c r="A136" s="43"/>
      <c r="B136" s="43"/>
      <c r="C136" s="43"/>
      <c r="D136" s="43"/>
      <c r="E136" s="43"/>
      <c r="F136" s="43"/>
      <c r="G136" s="43"/>
      <c r="H136" s="43"/>
      <c r="I136" s="42"/>
      <c r="J136" s="43"/>
    </row>
    <row r="137" spans="1:10" ht="15.75" x14ac:dyDescent="0.25">
      <c r="A137" s="43"/>
      <c r="B137" s="43"/>
      <c r="C137" s="43"/>
      <c r="D137" s="43"/>
      <c r="E137" s="43"/>
      <c r="F137" s="43"/>
      <c r="G137" s="43"/>
      <c r="H137" s="43"/>
      <c r="I137" s="42"/>
      <c r="J137" s="43"/>
    </row>
    <row r="138" spans="1:10" ht="15.75" x14ac:dyDescent="0.25">
      <c r="A138" s="43"/>
      <c r="B138" s="43"/>
      <c r="C138" s="43"/>
      <c r="D138" s="43"/>
      <c r="E138" s="43"/>
      <c r="F138" s="43"/>
      <c r="G138" s="43"/>
      <c r="H138" s="43"/>
      <c r="I138" s="42"/>
      <c r="J138" s="43"/>
    </row>
    <row r="139" spans="1:10" ht="15.75" x14ac:dyDescent="0.25">
      <c r="A139" s="43"/>
      <c r="B139" s="43"/>
      <c r="C139" s="43"/>
      <c r="D139" s="43"/>
      <c r="E139" s="43"/>
      <c r="F139" s="43"/>
      <c r="G139" s="43"/>
      <c r="H139" s="43"/>
      <c r="I139" s="42"/>
      <c r="J139" s="43"/>
    </row>
    <row r="140" spans="1:10" ht="15.75" x14ac:dyDescent="0.25">
      <c r="A140" s="43"/>
      <c r="B140" s="43"/>
      <c r="C140" s="43"/>
      <c r="D140" s="43"/>
      <c r="E140" s="43"/>
      <c r="F140" s="43"/>
      <c r="G140" s="43"/>
      <c r="H140" s="43"/>
      <c r="I140" s="42"/>
      <c r="J140" s="43"/>
    </row>
    <row r="141" spans="1:10" ht="15.75" x14ac:dyDescent="0.25">
      <c r="A141" s="43"/>
      <c r="B141" s="43"/>
      <c r="C141" s="43"/>
      <c r="D141" s="43"/>
      <c r="E141" s="43"/>
      <c r="F141" s="43"/>
      <c r="G141" s="43"/>
      <c r="H141" s="43"/>
      <c r="I141" s="42"/>
      <c r="J141" s="43"/>
    </row>
    <row r="142" spans="1:10" ht="15.75" x14ac:dyDescent="0.25">
      <c r="A142" s="43"/>
      <c r="B142" s="43"/>
      <c r="C142" s="43"/>
      <c r="D142" s="43"/>
      <c r="E142" s="43"/>
      <c r="F142" s="43"/>
      <c r="G142" s="43"/>
      <c r="H142" s="43"/>
      <c r="I142" s="42"/>
      <c r="J142" s="43"/>
    </row>
    <row r="143" spans="1:10" ht="15.75" x14ac:dyDescent="0.25">
      <c r="A143" s="43"/>
      <c r="B143" s="43"/>
      <c r="C143" s="43"/>
      <c r="D143" s="43"/>
      <c r="E143" s="43"/>
      <c r="F143" s="43"/>
      <c r="G143" s="43"/>
      <c r="H143" s="43"/>
      <c r="I143" s="42"/>
      <c r="J143" s="43"/>
    </row>
    <row r="144" spans="1:10" ht="15.75" x14ac:dyDescent="0.25">
      <c r="A144" s="43"/>
      <c r="B144" s="43"/>
      <c r="C144" s="43"/>
      <c r="D144" s="43"/>
      <c r="E144" s="43"/>
      <c r="F144" s="43"/>
      <c r="G144" s="43"/>
      <c r="H144" s="43"/>
      <c r="I144" s="42"/>
      <c r="J144" s="43"/>
    </row>
    <row r="145" spans="1:10" ht="15.75" x14ac:dyDescent="0.25">
      <c r="A145" s="43"/>
      <c r="B145" s="43"/>
      <c r="C145" s="43"/>
      <c r="D145" s="43"/>
      <c r="E145" s="43"/>
      <c r="F145" s="43"/>
      <c r="G145" s="43"/>
      <c r="H145" s="43"/>
      <c r="I145" s="42"/>
      <c r="J145" s="43"/>
    </row>
    <row r="146" spans="1:10" ht="15.75" x14ac:dyDescent="0.25">
      <c r="A146" s="43"/>
      <c r="B146" s="43"/>
      <c r="C146" s="43"/>
      <c r="D146" s="43"/>
      <c r="E146" s="43"/>
      <c r="F146" s="43"/>
      <c r="G146" s="43"/>
      <c r="H146" s="43"/>
      <c r="I146" s="42"/>
      <c r="J146" s="43"/>
    </row>
    <row r="147" spans="1:10" ht="15.75" x14ac:dyDescent="0.25">
      <c r="A147" s="43"/>
      <c r="B147" s="43"/>
      <c r="C147" s="43"/>
      <c r="D147" s="43"/>
      <c r="E147" s="43"/>
      <c r="F147" s="43"/>
      <c r="G147" s="43"/>
      <c r="H147" s="43"/>
      <c r="I147" s="42"/>
      <c r="J147" s="43"/>
    </row>
    <row r="148" spans="1:10" ht="15.75" x14ac:dyDescent="0.25">
      <c r="A148" s="43"/>
      <c r="B148" s="43"/>
      <c r="C148" s="43"/>
      <c r="D148" s="43"/>
      <c r="E148" s="43"/>
      <c r="F148" s="43"/>
      <c r="G148" s="43"/>
      <c r="H148" s="43"/>
      <c r="I148" s="42"/>
      <c r="J148" s="43"/>
    </row>
    <row r="149" spans="1:10" ht="15.75" x14ac:dyDescent="0.25">
      <c r="A149" s="43"/>
      <c r="B149" s="43"/>
      <c r="C149" s="43"/>
      <c r="D149" s="43"/>
      <c r="E149" s="43"/>
      <c r="F149" s="43"/>
      <c r="G149" s="43"/>
      <c r="H149" s="43"/>
      <c r="I149" s="42"/>
      <c r="J149" s="43"/>
    </row>
    <row r="150" spans="1:10" ht="15.75" x14ac:dyDescent="0.25">
      <c r="A150" s="43"/>
      <c r="B150" s="43"/>
      <c r="C150" s="43"/>
      <c r="D150" s="43"/>
      <c r="E150" s="43"/>
      <c r="F150" s="43"/>
      <c r="G150" s="43"/>
      <c r="H150" s="43"/>
      <c r="I150" s="42"/>
      <c r="J150" s="43"/>
    </row>
    <row r="151" spans="1:10" ht="15.75" x14ac:dyDescent="0.25">
      <c r="A151" s="43"/>
      <c r="B151" s="43"/>
      <c r="C151" s="43"/>
      <c r="D151" s="43"/>
      <c r="E151" s="43"/>
      <c r="F151" s="43"/>
      <c r="G151" s="43"/>
      <c r="H151" s="43"/>
      <c r="I151" s="42"/>
      <c r="J151" s="43"/>
    </row>
    <row r="152" spans="1:10" ht="15.75" x14ac:dyDescent="0.25">
      <c r="A152" s="43"/>
      <c r="B152" s="43"/>
      <c r="C152" s="43"/>
      <c r="D152" s="43"/>
      <c r="E152" s="43"/>
      <c r="F152" s="43"/>
      <c r="G152" s="43"/>
      <c r="H152" s="43"/>
      <c r="I152" s="42"/>
      <c r="J152" s="43"/>
    </row>
    <row r="153" spans="1:10" ht="15.75" x14ac:dyDescent="0.25">
      <c r="A153" s="43"/>
      <c r="B153" s="43"/>
      <c r="C153" s="43"/>
      <c r="D153" s="43"/>
      <c r="E153" s="43"/>
      <c r="F153" s="43"/>
      <c r="G153" s="43"/>
      <c r="H153" s="43"/>
      <c r="I153" s="42"/>
      <c r="J153" s="43"/>
    </row>
    <row r="154" spans="1:10" ht="15.75" x14ac:dyDescent="0.25">
      <c r="A154" s="43"/>
      <c r="B154" s="43"/>
      <c r="C154" s="43"/>
      <c r="D154" s="43"/>
      <c r="E154" s="43"/>
      <c r="F154" s="43"/>
      <c r="G154" s="43"/>
      <c r="H154" s="43"/>
      <c r="I154" s="42"/>
      <c r="J154" s="43"/>
    </row>
    <row r="155" spans="1:10" ht="15.75" x14ac:dyDescent="0.25">
      <c r="A155" s="43"/>
      <c r="B155" s="43"/>
      <c r="C155" s="43"/>
      <c r="D155" s="43"/>
      <c r="E155" s="43"/>
      <c r="F155" s="43"/>
      <c r="G155" s="43"/>
      <c r="H155" s="43"/>
      <c r="I155" s="42"/>
      <c r="J155" s="43"/>
    </row>
    <row r="156" spans="1:10" ht="15.75" x14ac:dyDescent="0.25">
      <c r="A156" s="43"/>
      <c r="B156" s="43"/>
      <c r="C156" s="43"/>
      <c r="D156" s="43"/>
      <c r="E156" s="43"/>
      <c r="F156" s="43"/>
      <c r="G156" s="43"/>
      <c r="H156" s="43"/>
      <c r="I156" s="42"/>
      <c r="J156" s="43"/>
    </row>
    <row r="157" spans="1:10" ht="15.75" x14ac:dyDescent="0.25">
      <c r="A157" s="43"/>
      <c r="B157" s="43"/>
      <c r="C157" s="43"/>
      <c r="D157" s="43"/>
      <c r="E157" s="43"/>
      <c r="F157" s="43"/>
      <c r="G157" s="43"/>
      <c r="H157" s="43"/>
      <c r="I157" s="42"/>
      <c r="J157" s="43"/>
    </row>
    <row r="158" spans="1:10" ht="15.75" x14ac:dyDescent="0.25">
      <c r="A158" s="43"/>
      <c r="B158" s="43"/>
      <c r="C158" s="43"/>
      <c r="D158" s="43"/>
      <c r="E158" s="43"/>
      <c r="F158" s="43"/>
      <c r="G158" s="43"/>
      <c r="H158" s="43"/>
      <c r="I158" s="42"/>
      <c r="J158" s="43"/>
    </row>
    <row r="159" spans="1:10" ht="15.75" x14ac:dyDescent="0.25">
      <c r="A159" s="43"/>
      <c r="B159" s="43"/>
      <c r="C159" s="43"/>
      <c r="D159" s="43"/>
      <c r="E159" s="43"/>
      <c r="F159" s="43"/>
      <c r="G159" s="43"/>
      <c r="H159" s="43"/>
      <c r="I159" s="42"/>
      <c r="J159" s="43"/>
    </row>
    <row r="160" spans="1:10" ht="15.75" x14ac:dyDescent="0.25">
      <c r="A160" s="43"/>
      <c r="B160" s="43"/>
      <c r="C160" s="43"/>
      <c r="D160" s="43"/>
      <c r="E160" s="43"/>
      <c r="F160" s="43"/>
      <c r="G160" s="43"/>
      <c r="H160" s="43"/>
      <c r="I160" s="42"/>
      <c r="J160" s="43"/>
    </row>
    <row r="161" spans="1:10" ht="15.75" x14ac:dyDescent="0.25">
      <c r="A161" s="43"/>
      <c r="B161" s="43"/>
      <c r="C161" s="43"/>
      <c r="D161" s="43"/>
      <c r="E161" s="43"/>
      <c r="F161" s="43"/>
      <c r="G161" s="43"/>
      <c r="H161" s="43"/>
      <c r="I161" s="42"/>
      <c r="J161" s="43"/>
    </row>
    <row r="162" spans="1:10" ht="15.75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 ht="15.75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 ht="15.75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 ht="15.75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 ht="15.75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 ht="15.75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15.75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 ht="15.75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1:10" ht="15.75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5.75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1:10" ht="15.75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ht="15.75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5.75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1:10" ht="15.75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0" ht="15.75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1:10" ht="15.75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1:10" ht="15.75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1:10" ht="15.75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1:10" ht="15.75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1:10" ht="15.75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0" ht="15.75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</row>
    <row r="183" spans="1:10" ht="15.75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</row>
    <row r="184" spans="1:10" ht="15.75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</row>
    <row r="185" spans="1:10" ht="15.75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1:10" ht="15.75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</row>
    <row r="187" spans="1:10" ht="15.75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</row>
    <row r="188" spans="1:10" ht="15.75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</row>
    <row r="189" spans="1:10" ht="15.75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1:10" ht="15.75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</row>
    <row r="191" spans="1:10" ht="15.75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1:10" ht="15.75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</row>
    <row r="193" spans="1:10" ht="15.75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</row>
    <row r="194" spans="1:10" ht="15.75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</row>
    <row r="195" spans="1:10" ht="15.75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</row>
    <row r="196" spans="1:10" ht="15.75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</row>
  </sheetData>
  <mergeCells count="31">
    <mergeCell ref="E3:I3"/>
    <mergeCell ref="F4:H4"/>
    <mergeCell ref="B75:D76"/>
    <mergeCell ref="A7:I7"/>
    <mergeCell ref="A8:I8"/>
    <mergeCell ref="G15:H17"/>
    <mergeCell ref="G18:H21"/>
    <mergeCell ref="G22:H25"/>
    <mergeCell ref="G26:H29"/>
    <mergeCell ref="G30:H33"/>
    <mergeCell ref="G34:H37"/>
    <mergeCell ref="G38:H41"/>
    <mergeCell ref="B42:D42"/>
    <mergeCell ref="G42:H42"/>
    <mergeCell ref="E11:F12"/>
    <mergeCell ref="B11:D12"/>
    <mergeCell ref="G11:H12"/>
    <mergeCell ref="E42:F42"/>
    <mergeCell ref="I53:I54"/>
    <mergeCell ref="I51:I52"/>
    <mergeCell ref="G46:H48"/>
    <mergeCell ref="G51:H52"/>
    <mergeCell ref="G53:H54"/>
    <mergeCell ref="G75:H76"/>
    <mergeCell ref="E75:F76"/>
    <mergeCell ref="I75:I76"/>
    <mergeCell ref="E43:F45"/>
    <mergeCell ref="E46:F48"/>
    <mergeCell ref="G55:H60"/>
    <mergeCell ref="G61:H66"/>
    <mergeCell ref="G67:H74"/>
  </mergeCells>
  <pageMargins left="0.7" right="0.7" top="0.75" bottom="0.75" header="0.3" footer="0.3"/>
  <pageSetup paperSize="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2019-01-29T09:03:36Z</cp:lastPrinted>
  <dcterms:created xsi:type="dcterms:W3CDTF">2016-10-28T08:22:22Z</dcterms:created>
  <dcterms:modified xsi:type="dcterms:W3CDTF">2019-01-29T09:12:01Z</dcterms:modified>
</cp:coreProperties>
</file>